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611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1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45" windowWidth="10860" windowHeight="11580" activeTab="1"/>
  </bookViews>
  <sheets>
    <sheet name="2015 год" sheetId="1" r:id="rId1"/>
    <sheet name="2016-2017 год" sheetId="2" r:id="rId2"/>
  </sheets>
  <definedNames>
    <definedName name="_xlnm._FilterDatabase" localSheetId="0" hidden="1">'2015 год'!$A$6:$F$185</definedName>
    <definedName name="_xlnm._FilterDatabase" localSheetId="1" hidden="1">'2016-2017 год'!$A$6:$J$139</definedName>
    <definedName name="Z_03D0DDB9_3E2B_445E_B26D_09285D63C497_.wvu.FilterData" localSheetId="0" hidden="1">'2015 год'!$A$6:$F$157</definedName>
    <definedName name="Z_0C05F25E_D6C8_460E_B21F_18CDF652E72B_.wvu.FilterData" localSheetId="0" hidden="1">'2015 год'!$A$6:$F$175</definedName>
    <definedName name="Z_0C05F25E_D6C8_460E_B21F_18CDF652E72B_.wvu.FilterData" localSheetId="1" hidden="1">'2016-2017 год'!$A$6:$J$135</definedName>
    <definedName name="Z_12B50C0D_3E99_4490_9C01_01559D7A9F7D_.wvu.FilterData" localSheetId="1" hidden="1">'2016-2017 год'!$A$6:$J$139</definedName>
    <definedName name="Z_136A7CB4_B73A_487D_8A9F_6650DBF728F6_.wvu.FilterData" localSheetId="0" hidden="1">'2015 год'!$A$6:$F$175</definedName>
    <definedName name="Z_136A7CB4_B73A_487D_8A9F_6650DBF728F6_.wvu.FilterData" localSheetId="1" hidden="1">'2016-2017 год'!$A$6:$J$135</definedName>
    <definedName name="Z_184D3176_FFF6_4E91_A7DC_D63418B7D0F5_.wvu.FilterData" localSheetId="0" hidden="1">'2015 год'!$A$6:$F$157</definedName>
    <definedName name="Z_2547B61A_57D8_45C6_87E4_2B595BD241A2_.wvu.FilterData" localSheetId="0" hidden="1">'2015 год'!$A$6:$F$157</definedName>
    <definedName name="Z_2547B61A_57D8_45C6_87E4_2B595BD241A2_.wvu.PrintArea" localSheetId="0" hidden="1">'2015 год'!$A$2:$G$157</definedName>
    <definedName name="Z_2547B61A_57D8_45C6_87E4_2B595BD241A2_.wvu.PrintTitles" localSheetId="0" hidden="1">'2015 год'!$7:$8</definedName>
    <definedName name="Z_265E4B74_F87F_4C11_8F36_BD3184BC15DF_.wvu.FilterData" localSheetId="0" hidden="1">'2015 год'!$A$6:$F$185</definedName>
    <definedName name="Z_265E4B74_F87F_4C11_8F36_BD3184BC15DF_.wvu.FilterData" localSheetId="1" hidden="1">'2016-2017 год'!$A$6:$J$139</definedName>
    <definedName name="Z_265E4B74_F87F_4C11_8F36_BD3184BC15DF_.wvu.PrintArea" localSheetId="0" hidden="1">'2015 год'!$A$1:$I$175</definedName>
    <definedName name="Z_265E4B74_F87F_4C11_8F36_BD3184BC15DF_.wvu.PrintArea" localSheetId="1" hidden="1">'2016-2017 год'!$A$1:$J$135</definedName>
    <definedName name="Z_265E4B74_F87F_4C11_8F36_BD3184BC15DF_.wvu.Rows" localSheetId="1" hidden="1">'2016-2017 год'!$4:$4</definedName>
    <definedName name="Z_277A4540_226E_4BC5_9A6B_7157A8FCEFD5_.wvu.FilterData" localSheetId="1" hidden="1">'2016-2017 год'!$A$6:$J$135</definedName>
    <definedName name="Z_2CBFA120_4352_4C39_9099_3E3743A1946B_.wvu.FilterData" localSheetId="0" hidden="1">'2015 год'!$A$6:$F$175</definedName>
    <definedName name="Z_2CBFA120_4352_4C39_9099_3E3743A1946B_.wvu.FilterData" localSheetId="1" hidden="1">'2016-2017 год'!$A$6:$J$135</definedName>
    <definedName name="Z_2CC5DC23_D108_4C62_8D9C_2D339D918FB9_.wvu.FilterData" localSheetId="0" hidden="1">'2015 год'!$A$6:$F$157</definedName>
    <definedName name="Z_2E862F6B_6B0A_40BB_944E_0C7992DC3BBB_.wvu.FilterData" localSheetId="0" hidden="1">'2015 год'!$A$6:$F$157</definedName>
    <definedName name="Z_2FF96413_1F0E_42A6_B647_AF4DC456B835_.wvu.FilterData" localSheetId="0" hidden="1">'2015 год'!$A$6:$F$185</definedName>
    <definedName name="Z_2FF96413_1F0E_42A6_B647_AF4DC456B835_.wvu.FilterData" localSheetId="1" hidden="1">'2016-2017 год'!$A$6:$J$139</definedName>
    <definedName name="Z_40D786EC_62D9_4D85_BB2C_41DF50567517_.wvu.FilterData" localSheetId="1" hidden="1">'2016-2017 год'!$A$6:$J$135</definedName>
    <definedName name="Z_4335EB68_09B3_4B4B_B924_6DAE7283A538_.wvu.FilterData" localSheetId="1" hidden="1">'2016-2017 год'!$A$6:$J$139</definedName>
    <definedName name="Z_4CB2AD8A_1395_4EEB_B6E5_ACA1429CF0DB_.wvu.Cols" localSheetId="0" hidden="1">'2015 год'!#REF!</definedName>
    <definedName name="Z_4CB2AD8A_1395_4EEB_B6E5_ACA1429CF0DB_.wvu.FilterData" localSheetId="0" hidden="1">'2015 год'!$A$6:$F$157</definedName>
    <definedName name="Z_4CB2AD8A_1395_4EEB_B6E5_ACA1429CF0DB_.wvu.PrintArea" localSheetId="0" hidden="1">'2015 год'!$A$4:$F$157</definedName>
    <definedName name="Z_4CB2AD8A_1395_4EEB_B6E5_ACA1429CF0DB_.wvu.PrintTitles" localSheetId="0" hidden="1">'2015 год'!$7:$8</definedName>
    <definedName name="Z_5271CAE7_4D6C_40AB_9A03_5EFB6EFB80FA_.wvu.Cols" localSheetId="0" hidden="1">'2015 год'!#REF!</definedName>
    <definedName name="Z_5271CAE7_4D6C_40AB_9A03_5EFB6EFB80FA_.wvu.FilterData" localSheetId="0" hidden="1">'2015 год'!$A$6:$F$157</definedName>
    <definedName name="Z_5271CAE7_4D6C_40AB_9A03_5EFB6EFB80FA_.wvu.FilterData" localSheetId="1" hidden="1">'2016-2017 год'!$A$6:$J$112</definedName>
    <definedName name="Z_5271CAE7_4D6C_40AB_9A03_5EFB6EFB80FA_.wvu.PrintArea" localSheetId="0" hidden="1">'2015 год'!$A$1:$G$157</definedName>
    <definedName name="Z_5271CAE7_4D6C_40AB_9A03_5EFB6EFB80FA_.wvu.PrintArea" localSheetId="1" hidden="1">'2016-2017 год'!$A$1:$H$112</definedName>
    <definedName name="Z_599A55F8_3816_4A95_B2A0_7EE8B30830DF_.wvu.FilterData" localSheetId="0" hidden="1">'2015 год'!$A$6:$F$157</definedName>
    <definedName name="Z_599A55F8_3816_4A95_B2A0_7EE8B30830DF_.wvu.PrintArea" localSheetId="0" hidden="1">'2015 год'!$A$2:$G$157</definedName>
    <definedName name="Z_62BA1D30_83D4_405C_B38E_4A6036DCDF7D_.wvu.Cols" localSheetId="0" hidden="1">'2015 год'!#REF!</definedName>
    <definedName name="Z_62BA1D30_83D4_405C_B38E_4A6036DCDF7D_.wvu.FilterData" localSheetId="0" hidden="1">'2015 год'!$A$6:$F$157</definedName>
    <definedName name="Z_62BA1D30_83D4_405C_B38E_4A6036DCDF7D_.wvu.FilterData" localSheetId="1" hidden="1">'2016-2017 год'!$A$6:$J$112</definedName>
    <definedName name="Z_62BA1D30_83D4_405C_B38E_4A6036DCDF7D_.wvu.PrintArea" localSheetId="0" hidden="1">'2015 год'!$A$1:$G$157</definedName>
    <definedName name="Z_62BA1D30_83D4_405C_B38E_4A6036DCDF7D_.wvu.PrintArea" localSheetId="1" hidden="1">'2016-2017 год'!$A$1:$H$112</definedName>
    <definedName name="Z_79F59BD1_17D2_45CE_ABAE_358CD088226E_.wvu.FilterData" localSheetId="0" hidden="1">'2015 год'!$A$6:$F$175</definedName>
    <definedName name="Z_79F59BD1_17D2_45CE_ABAE_358CD088226E_.wvu.FilterData" localSheetId="1" hidden="1">'2016-2017 год'!$A$6:$J$135</definedName>
    <definedName name="Z_7BA8C1F8_2CAD_4B57_A2CE_5BD87591BF2E_.wvu.FilterData" localSheetId="1" hidden="1">'2016-2017 год'!$A$6:$J$112</definedName>
    <definedName name="Z_7C0ABF66_8B0F_48ED_A269_F91E2B0FF96C_.wvu.FilterData" localSheetId="0" hidden="1">'2015 год'!$A$6:$F$157</definedName>
    <definedName name="Z_949DCF8A_4B6C_48DC_A0AF_1508759F4E2C_.wvu.FilterData" localSheetId="0" hidden="1">'2015 год'!$A$6:$F$157</definedName>
    <definedName name="Z_9AE4E90B_95AD_4E92_80AE_724EF4B3642C_.wvu.FilterData" localSheetId="0" hidden="1">'2015 год'!$A$6:$F$185</definedName>
    <definedName name="Z_9AE4E90B_95AD_4E92_80AE_724EF4B3642C_.wvu.FilterData" localSheetId="1" hidden="1">'2016-2017 год'!$A$6:$J$139</definedName>
    <definedName name="Z_9AE4E90B_95AD_4E92_80AE_724EF4B3642C_.wvu.PrintArea" localSheetId="0" hidden="1">'2015 год'!$A$1:$G$185</definedName>
    <definedName name="Z_9AE4E90B_95AD_4E92_80AE_724EF4B3642C_.wvu.PrintArea" localSheetId="1" hidden="1">'2016-2017 год'!$A$1:$H$139</definedName>
    <definedName name="Z_9AE4E90B_95AD_4E92_80AE_724EF4B3642C_.wvu.PrintTitles" localSheetId="0" hidden="1">'2015 год'!$7:$8</definedName>
    <definedName name="Z_9AE4E90B_95AD_4E92_80AE_724EF4B3642C_.wvu.PrintTitles" localSheetId="1" hidden="1">'2016-2017 год'!$7:$8</definedName>
    <definedName name="Z_A24E161A_D544_48C2_9D1F_4A462EC54334_.wvu.FilterData" localSheetId="0" hidden="1">'2015 год'!$A$6:$F$175</definedName>
    <definedName name="Z_A24E161A_D544_48C2_9D1F_4A462EC54334_.wvu.FilterData" localSheetId="1" hidden="1">'2016-2017 год'!$A$6:$J$135</definedName>
    <definedName name="Z_A79CDC70_8466_49CB_8C49_C52C08F5C2C3_.wvu.FilterData" localSheetId="0" hidden="1">'2015 год'!$A$6:$F$157</definedName>
    <definedName name="Z_A79CDC70_8466_49CB_8C49_C52C08F5C2C3_.wvu.PrintArea" localSheetId="0" hidden="1">'2015 год'!$A$2:$G$157</definedName>
    <definedName name="Z_A79CDC70_8466_49CB_8C49_C52C08F5C2C3_.wvu.PrintTitles" localSheetId="0" hidden="1">'2015 год'!$7:$8</definedName>
    <definedName name="Z_B2AEA316_3CC7_4A5F_84DC_5C75A986883C_.wvu.FilterData" localSheetId="0" hidden="1">'2015 год'!$A$6:$F$175</definedName>
    <definedName name="Z_B2AEA316_3CC7_4A5F_84DC_5C75A986883C_.wvu.FilterData" localSheetId="1" hidden="1">'2016-2017 год'!$A$6:$J$135</definedName>
    <definedName name="Z_B3397BCA_1277_4868_806F_2E68EFD73FCF_.wvu.Cols" localSheetId="0" hidden="1">'2015 год'!#REF!</definedName>
    <definedName name="Z_B3397BCA_1277_4868_806F_2E68EFD73FCF_.wvu.FilterData" localSheetId="0" hidden="1">'2015 год'!$A$6:$F$157</definedName>
    <definedName name="Z_B3397BCA_1277_4868_806F_2E68EFD73FCF_.wvu.PrintArea" localSheetId="0" hidden="1">'2015 год'!$A$4:$F$157</definedName>
    <definedName name="Z_B3397BCA_1277_4868_806F_2E68EFD73FCF_.wvu.PrintTitles" localSheetId="0" hidden="1">'2015 год'!$7:$8</definedName>
    <definedName name="Z_B3ADB1FC_7237_4F79_A98A_9A3A728E8FB8_.wvu.FilterData" localSheetId="0" hidden="1">'2015 год'!$A$6:$F$157</definedName>
    <definedName name="Z_C0DCEFD6_4378_4196_8A52_BBAE8937CBA3_.wvu.FilterData" localSheetId="0" hidden="1">'2015 год'!$A$6:$F$185</definedName>
    <definedName name="Z_C0DCEFD6_4378_4196_8A52_BBAE8937CBA3_.wvu.FilterData" localSheetId="1" hidden="1">'2016-2017 год'!$A$6:$J$139</definedName>
    <definedName name="Z_C0DCEFD6_4378_4196_8A52_BBAE8937CBA3_.wvu.PrintArea" localSheetId="0" hidden="1">'2015 год'!$A$1:$G$185</definedName>
    <definedName name="Z_C0DCEFD6_4378_4196_8A52_BBAE8937CBA3_.wvu.PrintArea" localSheetId="1" hidden="1">'2016-2017 год'!$A$1:$H$139</definedName>
    <definedName name="Z_CBBD36BD_B8D3_405D_A6D4_79D054A9E80B_.wvu.FilterData" localSheetId="0" hidden="1">'2015 год'!$A$6:$F$175</definedName>
    <definedName name="Z_CFCD11A5_5DDB_474D_9D2B_79AC7ABEC29D_.wvu.FilterData" localSheetId="0" hidden="1">'2015 год'!$A$6:$F$175</definedName>
    <definedName name="Z_CFCD11A5_5DDB_474D_9D2B_79AC7ABEC29D_.wvu.FilterData" localSheetId="1" hidden="1">'2016-2017 год'!$A$6:$J$135</definedName>
    <definedName name="Z_E021FB0C_A711_4509_BC26_BEE4D6D0121D_.wvu.FilterData" localSheetId="0" hidden="1">'2015 год'!$A$6:$F$185</definedName>
    <definedName name="Z_E021FB0C_A711_4509_BC26_BEE4D6D0121D_.wvu.FilterData" localSheetId="1" hidden="1">'2016-2017 год'!$A$6:$J$139</definedName>
    <definedName name="Z_E021FB0C_A711_4509_BC26_BEE4D6D0121D_.wvu.PrintArea" localSheetId="0" hidden="1">'2015 год'!$A$1:$G$185</definedName>
    <definedName name="Z_E021FB0C_A711_4509_BC26_BEE4D6D0121D_.wvu.PrintArea" localSheetId="1" hidden="1">'2016-2017 год'!$A$1:$H$139</definedName>
    <definedName name="Z_E73FB2C8_8889_4BC1_B42C_BB4285892FAC_.wvu.Cols" localSheetId="0" hidden="1">'2015 год'!#REF!</definedName>
    <definedName name="Z_E73FB2C8_8889_4BC1_B42C_BB4285892FAC_.wvu.FilterData" localSheetId="0" hidden="1">'2015 год'!$A$6:$F$157</definedName>
    <definedName name="Z_E73FB2C8_8889_4BC1_B42C_BB4285892FAC_.wvu.PrintArea" localSheetId="0" hidden="1">'2015 год'!$A$4:$F$157</definedName>
    <definedName name="Z_E73FB2C8_8889_4BC1_B42C_BB4285892FAC_.wvu.PrintTitles" localSheetId="0" hidden="1">'2015 год'!$7:$8</definedName>
    <definedName name="Z_E7A61A23_F5BB_4765_9BEB_425D1A63ECC6_.wvu.FilterData" localSheetId="0" hidden="1">'2015 год'!$A$6:$F$175</definedName>
    <definedName name="Z_E7A61A23_F5BB_4765_9BEB_425D1A63ECC6_.wvu.FilterData" localSheetId="1" hidden="1">'2016-2017 год'!$A$6:$J$135</definedName>
    <definedName name="Z_E942A1EB_DA9A_49D4_890A_1E490C17C671_.wvu.FilterData" localSheetId="0" hidden="1">'2015 год'!$A$6:$F$175</definedName>
    <definedName name="Z_E942A1EB_DA9A_49D4_890A_1E490C17C671_.wvu.FilterData" localSheetId="1" hidden="1">'2016-2017 год'!$A$6:$J$135</definedName>
    <definedName name="Z_F342BAB3_B418_4D96_97C7_115CF84FD0F0_.wvu.FilterData" localSheetId="1" hidden="1">'2016-2017 год'!$A$6:$J$135</definedName>
    <definedName name="Z_F883476E_04A9_4D11_A9FF_4F72BAC798EA_.wvu.FilterData" localSheetId="0" hidden="1">'2015 год'!$A$6:$F$175</definedName>
    <definedName name="_xlnm.Print_Area" localSheetId="0">'2015 год'!$A$1:$G$185</definedName>
    <definedName name="_xlnm.Print_Area" localSheetId="1">'2016-2017 год'!$A$1:$H$139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2"/>
    <customWorkbookView name="й1 - Личное представление" guid="{265E4B74-F87F-4C11-8F36-BD3184BC15DF}" mergeInterval="0" personalView="1" maximized="1" xWindow="1" yWindow="1" windowWidth="973" windowHeight="539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</customWorkbookViews>
</workbook>
</file>

<file path=xl/calcChain.xml><?xml version="1.0" encoding="utf-8"?>
<calcChain xmlns="http://schemas.openxmlformats.org/spreadsheetml/2006/main">
  <c r="G173" i="1" l="1"/>
  <c r="G170" i="1"/>
  <c r="G169" i="1" s="1"/>
  <c r="G155" i="1"/>
  <c r="G150" i="1" s="1"/>
  <c r="G151" i="1"/>
  <c r="G115" i="1"/>
  <c r="H107" i="2"/>
  <c r="G107" i="2"/>
  <c r="G27" i="2" l="1"/>
  <c r="H27" i="2"/>
  <c r="H29" i="2"/>
  <c r="H28" i="2" s="1"/>
  <c r="H32" i="2"/>
  <c r="H31" i="2" s="1"/>
  <c r="H34" i="2"/>
  <c r="H36" i="2"/>
  <c r="H35" i="2" s="1"/>
  <c r="H39" i="2"/>
  <c r="H38" i="2" s="1"/>
  <c r="H41" i="2"/>
  <c r="H43" i="2"/>
  <c r="H42" i="2" s="1"/>
  <c r="H46" i="2"/>
  <c r="H45" i="2" s="1"/>
  <c r="G46" i="2"/>
  <c r="G45" i="2" s="1"/>
  <c r="G43" i="2"/>
  <c r="G42" i="2" s="1"/>
  <c r="G41" i="2"/>
  <c r="G39" i="2"/>
  <c r="G38" i="2" s="1"/>
  <c r="G36" i="2"/>
  <c r="G35" i="2" s="1"/>
  <c r="G34" i="2"/>
  <c r="G32" i="2"/>
  <c r="G31" i="2" s="1"/>
  <c r="G29" i="2"/>
  <c r="G28" i="2" s="1"/>
  <c r="G27" i="1"/>
  <c r="G34" i="1"/>
  <c r="G41" i="1"/>
  <c r="G46" i="1"/>
  <c r="G45" i="1" s="1"/>
  <c r="G43" i="1"/>
  <c r="G42" i="1" s="1"/>
  <c r="G39" i="1"/>
  <c r="G38" i="1" s="1"/>
  <c r="G36" i="1"/>
  <c r="G35" i="1" s="1"/>
  <c r="G32" i="1"/>
  <c r="G31" i="1" s="1"/>
  <c r="G29" i="1"/>
  <c r="G28" i="1" s="1"/>
  <c r="G177" i="1" l="1"/>
  <c r="G159" i="1"/>
  <c r="G139" i="2"/>
  <c r="H139" i="2"/>
  <c r="G185" i="1"/>
  <c r="G167" i="1"/>
  <c r="H17" i="2"/>
  <c r="G17" i="2"/>
  <c r="H114" i="2"/>
  <c r="G135" i="1"/>
  <c r="G134" i="1" s="1"/>
  <c r="G133" i="1" s="1"/>
  <c r="H61" i="2" l="1"/>
  <c r="G61" i="2"/>
  <c r="G60" i="1"/>
  <c r="G154" i="1"/>
  <c r="H132" i="2"/>
  <c r="H133" i="2"/>
  <c r="H134" i="2"/>
  <c r="H138" i="2"/>
  <c r="H137" i="2" s="1"/>
  <c r="H136" i="2" s="1"/>
  <c r="G138" i="2"/>
  <c r="G137" i="2" s="1"/>
  <c r="G136" i="2" s="1"/>
  <c r="G134" i="2"/>
  <c r="G133" i="2"/>
  <c r="G132" i="2"/>
  <c r="G184" i="1"/>
  <c r="G183" i="1" s="1"/>
  <c r="G182" i="1" s="1"/>
  <c r="G180" i="1"/>
  <c r="G179" i="1" s="1"/>
  <c r="G178" i="1" s="1"/>
  <c r="G176" i="1"/>
  <c r="G175" i="1" s="1"/>
  <c r="G174" i="1" s="1"/>
  <c r="G172" i="1"/>
  <c r="G171" i="1" s="1"/>
  <c r="G168" i="1" s="1"/>
  <c r="G166" i="1"/>
  <c r="G165" i="1" s="1"/>
  <c r="G164" i="1" s="1"/>
  <c r="G162" i="1"/>
  <c r="G161" i="1" s="1"/>
  <c r="G160" i="1" s="1"/>
  <c r="G158" i="1"/>
  <c r="G157" i="1" s="1"/>
  <c r="G156" i="1" s="1"/>
  <c r="H68" i="2"/>
  <c r="H67" i="2" s="1"/>
  <c r="H66" i="2" s="1"/>
  <c r="G68" i="2"/>
  <c r="G67" i="2" s="1"/>
  <c r="G66" i="2" s="1"/>
  <c r="H64" i="2"/>
  <c r="H63" i="2" s="1"/>
  <c r="H62" i="2" s="1"/>
  <c r="G64" i="2"/>
  <c r="G63" i="2" s="1"/>
  <c r="G62" i="2" s="1"/>
  <c r="G68" i="1"/>
  <c r="G67" i="1" s="1"/>
  <c r="G66" i="1" s="1"/>
  <c r="G64" i="1"/>
  <c r="G63" i="1" s="1"/>
  <c r="G62" i="1" s="1"/>
  <c r="G72" i="1"/>
  <c r="G71" i="1" s="1"/>
  <c r="G70" i="1" s="1"/>
  <c r="G144" i="1"/>
  <c r="G143" i="1" s="1"/>
  <c r="G142" i="1" s="1"/>
  <c r="G140" i="1"/>
  <c r="G139" i="1" s="1"/>
  <c r="G138" i="1" s="1"/>
  <c r="H131" i="2" l="1"/>
  <c r="H130" i="2" s="1"/>
  <c r="H129" i="2" s="1"/>
  <c r="H128" i="2" s="1"/>
  <c r="G131" i="2"/>
  <c r="G130" i="2" s="1"/>
  <c r="G129" i="2" s="1"/>
  <c r="G128" i="2" s="1"/>
  <c r="G153" i="1"/>
  <c r="G149" i="1"/>
  <c r="G148" i="1" s="1"/>
  <c r="G137" i="1"/>
  <c r="G80" i="1"/>
  <c r="H58" i="2"/>
  <c r="G58" i="2"/>
  <c r="H60" i="2"/>
  <c r="H59" i="2" s="1"/>
  <c r="G60" i="2"/>
  <c r="G59" i="2" s="1"/>
  <c r="G59" i="1"/>
  <c r="H126" i="2"/>
  <c r="H125" i="2" s="1"/>
  <c r="H124" i="2" s="1"/>
  <c r="H123" i="2" s="1"/>
  <c r="H122" i="2" s="1"/>
  <c r="G58" i="1" l="1"/>
  <c r="G126" i="2"/>
  <c r="G125" i="2" s="1"/>
  <c r="G124" i="2" s="1"/>
  <c r="G123" i="2" s="1"/>
  <c r="G122" i="2" s="1"/>
  <c r="G118" i="1"/>
  <c r="G117" i="1" s="1"/>
  <c r="G116" i="1" s="1"/>
  <c r="G53" i="1" l="1"/>
  <c r="G52" i="1" s="1"/>
  <c r="G51" i="1" s="1"/>
  <c r="G50" i="1" s="1"/>
  <c r="H53" i="2"/>
  <c r="H52" i="2" s="1"/>
  <c r="H51" i="2" s="1"/>
  <c r="G53" i="2"/>
  <c r="G52" i="2" s="1"/>
  <c r="G51" i="2" s="1"/>
  <c r="H120" i="2"/>
  <c r="H119" i="2" s="1"/>
  <c r="H118" i="2" s="1"/>
  <c r="H113" i="2"/>
  <c r="H112" i="2" s="1"/>
  <c r="H111" i="2" s="1"/>
  <c r="H106" i="2"/>
  <c r="H105" i="2" s="1"/>
  <c r="H104" i="2"/>
  <c r="H102" i="2"/>
  <c r="H101" i="2" s="1"/>
  <c r="H100" i="2"/>
  <c r="H98" i="2"/>
  <c r="H97" i="2" s="1"/>
  <c r="H96" i="2"/>
  <c r="H93" i="2"/>
  <c r="H92" i="2" s="1"/>
  <c r="H91" i="2" s="1"/>
  <c r="H87" i="2"/>
  <c r="H85" i="2"/>
  <c r="H84" i="2" s="1"/>
  <c r="H79" i="2"/>
  <c r="H78" i="2" s="1"/>
  <c r="H77" i="2" s="1"/>
  <c r="H76" i="2" s="1"/>
  <c r="H75" i="2" s="1"/>
  <c r="H72" i="2"/>
  <c r="H71" i="2" s="1"/>
  <c r="H70" i="2"/>
  <c r="H57" i="2" s="1"/>
  <c r="H25" i="2"/>
  <c r="H24" i="2" s="1"/>
  <c r="H22" i="2"/>
  <c r="H21" i="2" s="1"/>
  <c r="H16" i="2"/>
  <c r="H15" i="2" s="1"/>
  <c r="H14" i="2" s="1"/>
  <c r="G120" i="2"/>
  <c r="G119" i="2" s="1"/>
  <c r="G118" i="2" s="1"/>
  <c r="G113" i="2"/>
  <c r="G112" i="2" s="1"/>
  <c r="G111" i="2" s="1"/>
  <c r="G106" i="2"/>
  <c r="G105" i="2" s="1"/>
  <c r="G104" i="2"/>
  <c r="G102" i="2"/>
  <c r="G101" i="2" s="1"/>
  <c r="G100" i="2"/>
  <c r="G98" i="2"/>
  <c r="G97" i="2" s="1"/>
  <c r="G96" i="2"/>
  <c r="G93" i="2"/>
  <c r="G92" i="2" s="1"/>
  <c r="G91" i="2" s="1"/>
  <c r="G87" i="2"/>
  <c r="G85" i="2"/>
  <c r="G84" i="2" s="1"/>
  <c r="G79" i="2"/>
  <c r="G78" i="2" s="1"/>
  <c r="G77" i="2" s="1"/>
  <c r="G76" i="2" s="1"/>
  <c r="G75" i="2" s="1"/>
  <c r="G72" i="2"/>
  <c r="G71" i="2" s="1"/>
  <c r="G25" i="2"/>
  <c r="G24" i="2" s="1"/>
  <c r="G22" i="2"/>
  <c r="G21" i="2" s="1"/>
  <c r="G16" i="2"/>
  <c r="G15" i="2" s="1"/>
  <c r="G14" i="2" s="1"/>
  <c r="G76" i="1"/>
  <c r="G75" i="1" s="1"/>
  <c r="G101" i="1"/>
  <c r="G100" i="1" s="1"/>
  <c r="G99" i="1" s="1"/>
  <c r="G106" i="1"/>
  <c r="G105" i="1" s="1"/>
  <c r="G104" i="1"/>
  <c r="G108" i="1"/>
  <c r="G110" i="1"/>
  <c r="G109" i="1" s="1"/>
  <c r="G114" i="1"/>
  <c r="G113" i="1" s="1"/>
  <c r="G50" i="2" l="1"/>
  <c r="G49" i="2" s="1"/>
  <c r="G48" i="2" s="1"/>
  <c r="H50" i="2"/>
  <c r="H49" i="2" s="1"/>
  <c r="H48" i="2" s="1"/>
  <c r="H90" i="2"/>
  <c r="H89" i="2" s="1"/>
  <c r="G90" i="2"/>
  <c r="G89" i="2" s="1"/>
  <c r="G110" i="2"/>
  <c r="G109" i="2" s="1"/>
  <c r="H110" i="2"/>
  <c r="H109" i="2" s="1"/>
  <c r="G116" i="2"/>
  <c r="G115" i="2" s="1"/>
  <c r="G117" i="2"/>
  <c r="H116" i="2"/>
  <c r="H115" i="2" s="1"/>
  <c r="H117" i="2"/>
  <c r="H20" i="2"/>
  <c r="H19" i="2" s="1"/>
  <c r="H18" i="2" s="1"/>
  <c r="H13" i="2"/>
  <c r="H12" i="2" s="1"/>
  <c r="H83" i="2"/>
  <c r="H82" i="2" s="1"/>
  <c r="H81" i="2" s="1"/>
  <c r="G20" i="2"/>
  <c r="G19" i="2" s="1"/>
  <c r="G18" i="2" s="1"/>
  <c r="G13" i="2"/>
  <c r="G12" i="2" s="1"/>
  <c r="G83" i="2"/>
  <c r="G82" i="2" s="1"/>
  <c r="G81" i="2" s="1"/>
  <c r="G70" i="2"/>
  <c r="G57" i="2" s="1"/>
  <c r="H108" i="2" l="1"/>
  <c r="G108" i="2"/>
  <c r="H56" i="2"/>
  <c r="H55" i="2" s="1"/>
  <c r="H74" i="2"/>
  <c r="G56" i="2"/>
  <c r="G55" i="2" s="1"/>
  <c r="H11" i="2"/>
  <c r="G11" i="2"/>
  <c r="G74" i="2"/>
  <c r="G131" i="1"/>
  <c r="G130" i="1" s="1"/>
  <c r="G125" i="1"/>
  <c r="G124" i="1" s="1"/>
  <c r="G123" i="1" s="1"/>
  <c r="G122" i="1" s="1"/>
  <c r="G121" i="1" l="1"/>
  <c r="G129" i="1"/>
  <c r="G128" i="1" s="1"/>
  <c r="G127" i="1" s="1"/>
  <c r="G10" i="2"/>
  <c r="H10" i="2"/>
  <c r="G120" i="1" l="1"/>
  <c r="G9" i="2"/>
  <c r="G87" i="1"/>
  <c r="G86" i="1" s="1"/>
  <c r="G85" i="1" s="1"/>
  <c r="G84" i="1" s="1"/>
  <c r="G83" i="1" s="1"/>
  <c r="G95" i="1"/>
  <c r="G93" i="1"/>
  <c r="G92" i="1" s="1"/>
  <c r="G112" i="1"/>
  <c r="G98" i="1" s="1"/>
  <c r="G91" i="1" l="1"/>
  <c r="G90" i="1" s="1"/>
  <c r="G89" i="1" s="1"/>
  <c r="G74" i="1"/>
  <c r="G79" i="1" l="1"/>
  <c r="G78" i="1" s="1"/>
  <c r="G57" i="1" s="1"/>
  <c r="G97" i="1"/>
  <c r="G82" i="1" s="1"/>
  <c r="G49" i="1"/>
  <c r="G48" i="1" s="1"/>
  <c r="G147" i="1"/>
  <c r="G146" i="1" s="1"/>
  <c r="G56" i="1" l="1"/>
  <c r="G55" i="1" s="1"/>
  <c r="G25" i="1"/>
  <c r="G24" i="1" s="1"/>
  <c r="G22" i="1"/>
  <c r="G21" i="1" s="1"/>
  <c r="G16" i="1"/>
  <c r="G15" i="1" s="1"/>
  <c r="G14" i="1" s="1"/>
  <c r="G20" i="1" l="1"/>
  <c r="G19" i="1" s="1"/>
  <c r="G18" i="1" s="1"/>
  <c r="G13" i="1"/>
  <c r="G12" i="1" l="1"/>
  <c r="G11" i="1" l="1"/>
  <c r="G10" i="1" s="1"/>
  <c r="G9" i="1" l="1"/>
  <c r="H9" i="2"/>
</calcChain>
</file>

<file path=xl/sharedStrings.xml><?xml version="1.0" encoding="utf-8"?>
<sst xmlns="http://schemas.openxmlformats.org/spreadsheetml/2006/main" count="1501" uniqueCount="176">
  <si>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</si>
  <si>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</si>
  <si>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</si>
  <si>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</si>
  <si>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</si>
  <si>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</si>
  <si>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</si>
  <si>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</si>
  <si>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</si>
  <si>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</si>
  <si>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</si>
  <si>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</si>
  <si>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</si>
  <si>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</si>
  <si>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</si>
  <si>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</si>
  <si>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</si>
  <si>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</si>
  <si>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</si>
  <si>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</si>
  <si>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</si>
  <si>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</si>
  <si>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</si>
  <si>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</si>
  <si>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</si>
  <si>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</si>
  <si>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</si>
  <si>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</si>
  <si>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</si>
  <si>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</si>
  <si>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</si>
  <si>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</si>
  <si>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</si>
  <si>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</si>
  <si>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</si>
  <si>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</si>
  <si>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</si>
  <si>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</si>
  <si>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</si>
  <si>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</si>
  <si>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Уплата прочих налогов, сборов и иных платежей</t>
  </si>
  <si>
    <t>852</t>
  </si>
  <si>
    <t>СУММА (тыс.рублей)</t>
  </si>
  <si>
    <t>Приложение 3</t>
  </si>
  <si>
    <t>Администрация муниципального района «Печора»</t>
  </si>
  <si>
    <t>Приложение 4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</si>
  <si>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</si>
  <si>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</si>
  <si>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</si>
  <si>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</si>
  <si>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</si>
  <si>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</si>
  <si>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</si>
  <si>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</si>
  <si>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</si>
  <si>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</si>
  <si>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</si>
  <si>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</si>
  <si>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</si>
  <si>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</si>
  <si>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</si>
  <si>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</si>
  <si>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</si>
  <si>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</si>
  <si>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</si>
  <si>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</si>
  <si>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</si>
  <si>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</si>
  <si>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</si>
  <si>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</si>
  <si>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</si>
  <si>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</si>
  <si>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</si>
  <si>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</si>
  <si>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</si>
  <si>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</si>
  <si>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</si>
  <si>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</si>
  <si>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</si>
  <si>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</si>
  <si>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</si>
  <si>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</si>
  <si>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2016 год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</si>
  <si>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</si>
  <si>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</si>
  <si>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</si>
  <si>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</si>
  <si>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</si>
  <si>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</si>
  <si>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</si>
  <si>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</si>
  <si>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</si>
  <si>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</si>
  <si>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</si>
  <si>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</si>
  <si>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</si>
  <si>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</si>
  <si>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</si>
  <si>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</si>
  <si>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</si>
  <si>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</si>
  <si>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</si>
  <si>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</si>
  <si>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</si>
  <si>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</si>
  <si>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</si>
  <si>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Социальная поддержка населения</t>
  </si>
  <si>
    <t>УСЛОВНО УТВЕРЖДАЕМЫЕ (УТВЕРЖДЕННЫЕ) РАСХОДЫ</t>
  </si>
  <si>
    <t>Условно утверждаемые (утвержденные) расходы</t>
  </si>
  <si>
    <t>99 0 9999</t>
  </si>
  <si>
    <t>Специальные расходы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</si>
  <si>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</si>
  <si>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</si>
  <si>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99 0 8222</t>
  </si>
  <si>
    <t>99 0 8223</t>
  </si>
  <si>
    <t xml:space="preserve">Ведомственная структура расходов бюджета  муниципального образования городского поселения "Печора" на 2015 год </t>
  </si>
  <si>
    <t xml:space="preserve">Ведомственная структура расходов бюджета  муниципального образования городского поселения "Печора" на плановый период 2016 и 2017 годов </t>
  </si>
  <si>
    <t>2017 год</t>
  </si>
  <si>
    <t>99 0 6314</t>
  </si>
  <si>
    <t>99 0 6315</t>
  </si>
  <si>
    <t>99 0 7222</t>
  </si>
  <si>
    <t>Субсидии на содержание автомобильных дорог общего пользования местного значения</t>
  </si>
  <si>
    <t>99 0 5390</t>
  </si>
  <si>
    <t>Обеспечение осуществления дорожной деятельности за счет средств, поступающих из федерального бюджета</t>
  </si>
  <si>
    <t>99 0 7223</t>
  </si>
  <si>
    <t xml:space="preserve">Субсидии на реконструкцию, капитальный ремонт и ремонт автомобильных дорог общего пользования местного значения 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</si>
  <si>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</si>
  <si>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Содержание автомобильных дорог общего пользования местного значения за счет средств  местных бюджетов (софинансирование)</t>
  </si>
  <si>
    <t>Реконструкция, капитальный ремонт и ремонт автомобильных дорог общего пользования местного значения за счет средств местных бюджетов (софинансирование)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</si>
  <si>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</si>
  <si>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</si>
  <si>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</si>
  <si>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Сохранение иразвитие государственных языков Республики Коми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</si>
  <si>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</si>
  <si>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</si>
  <si>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</si>
  <si>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</si>
  <si>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Муниципальная программа "Адресная социальная помощь населению городского поселения "Печора" на 2013-2015 год"</t>
  </si>
  <si>
    <t>01 0 0000</t>
  </si>
  <si>
    <t>01 0 0001</t>
  </si>
  <si>
    <t>Предоставление социальной помощи льготной категории граждан, участникам Великой Отечественной войны</t>
  </si>
  <si>
    <t>01 0 0002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</si>
  <si>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</si>
  <si>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</si>
  <si>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05 0 0000</t>
  </si>
  <si>
    <t>05 0 0011</t>
  </si>
  <si>
    <t>05 0 0012</t>
  </si>
  <si>
    <t>05 0 0014</t>
  </si>
  <si>
    <t>05 0 0015</t>
  </si>
  <si>
    <t>05 0 0021</t>
  </si>
  <si>
    <t>05 0 0023</t>
  </si>
  <si>
    <t>05 0 0024</t>
  </si>
  <si>
    <t>05 0 0025</t>
  </si>
  <si>
    <t>Субсидии бюджетным учреждениям на иные цели</t>
  </si>
  <si>
    <t>612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</si>
  <si>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</si>
  <si>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99 0 7313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</si>
  <si>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</si>
  <si>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</si>
  <si>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</si>
  <si>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</si>
  <si>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</si>
  <si>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</si>
  <si>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закупки товаров, работ и услуг для государственных (муниципальных) нужд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</si>
  <si>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</si>
  <si>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99 0 7315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</si>
  <si>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</si>
  <si>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99 0 7317</t>
  </si>
  <si>
    <t>500</t>
  </si>
  <si>
    <t>540</t>
  </si>
  <si>
    <t>Межбюджетные трансферты</t>
  </si>
  <si>
    <t>Иные межбюджетные трансферты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</si>
  <si>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</si>
  <si>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</si>
  <si>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 xml:space="preserve"> к решению Совета городского поселения "Печора"                                                                    от 17 декабря 2014 года № 3-20/82</t>
  </si>
  <si>
    <t xml:space="preserve">  к решению Совета городского поселения "Печора"                            от 17 декабря 2014 года № 3-20/82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</si>
</sst>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 Cyr"/>
      <charset val="204"/>
    </font>
    <font>
      <b/>
      <sz val="11"/>
      <name val="Times New Roman"/>
      <family val="1"/>
      <charset val="204"/>
    </font>
    <font>
      <sz val="10"/>
      <name val="Arial Cyr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0" borderId="0" xfId="0" applyFont="1"/>
    <xf numFmtId="4" fontId="0" fillId="0" borderId="0" xfId="0" applyNumberFormat="1"/>
    <xf numFmtId="0" fontId="4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Border="1" applyAlignment="1"/>
    <xf numFmtId="0" fontId="13" fillId="0" borderId="0" xfId="0" applyNumberFormat="1" applyFont="1" applyFill="1" applyBorder="1" applyAlignment="1"/>
    <xf numFmtId="167" fontId="12" fillId="0" borderId="1" xfId="0" applyNumberFormat="1" applyFont="1" applyBorder="1" applyAlignment="1">
      <alignment horizontal="right" vertical="center"/>
    </xf>
    <xf numFmtId="167" fontId="12" fillId="5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167" fontId="14" fillId="0" borderId="1" xfId="0" applyNumberFormat="1" applyFont="1" applyBorder="1" applyAlignment="1">
      <alignment horizontal="right" vertical="center"/>
    </xf>
    <xf numFmtId="167" fontId="14" fillId="0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4" fillId="3" borderId="1" xfId="0" applyNumberFormat="1" applyFont="1" applyFill="1" applyBorder="1" applyAlignment="1">
      <alignment horizontal="right" vertical="center"/>
    </xf>
    <xf numFmtId="167" fontId="14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/>
    <xf numFmtId="49" fontId="15" fillId="2" borderId="1" xfId="0" applyNumberFormat="1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4" fillId="6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49" fontId="15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center"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6" fontId="15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2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6" fillId="3" borderId="1" xfId="0" applyNumberFormat="1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7" fontId="12" fillId="0" borderId="2" xfId="0" applyNumberFormat="1" applyFont="1" applyBorder="1" applyAlignment="1">
      <alignment horizontal="right" vertical="center"/>
    </xf>
    <xf numFmtId="49" fontId="12" fillId="5" borderId="2" xfId="0" applyNumberFormat="1" applyFont="1" applyFill="1" applyBorder="1" applyAlignment="1">
      <alignment horizontal="left" vertical="center" wrapText="1"/>
    </xf>
    <xf numFmtId="49" fontId="15" fillId="5" borderId="2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167" fontId="12" fillId="5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/>
    </xf>
    <xf numFmtId="167" fontId="12" fillId="2" borderId="2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7" fontId="14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2" xfId="0" applyFont="1" applyFill="1" applyBorder="1" applyAlignment="1">
      <alignment horizontal="justify" vertical="top" wrapText="1"/>
    </xf>
    <xf numFmtId="0" fontId="4" fillId="6" borderId="2" xfId="0" applyFont="1" applyFill="1" applyBorder="1" applyAlignment="1">
      <alignment horizontal="justify" vertical="top" wrapText="1"/>
    </xf>
    <xf numFmtId="49" fontId="6" fillId="6" borderId="2" xfId="0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/>
    </xf>
    <xf numFmtId="167" fontId="14" fillId="6" borderId="2" xfId="0" applyNumberFormat="1" applyFont="1" applyFill="1" applyBorder="1" applyAlignment="1">
      <alignment horizontal="right" vertical="center"/>
    </xf>
    <xf numFmtId="167" fontId="14" fillId="0" borderId="2" xfId="0" applyNumberFormat="1" applyFont="1" applyFill="1" applyBorder="1" applyAlignment="1">
      <alignment horizontal="right" vertical="center"/>
    </xf>
    <xf numFmtId="49" fontId="7" fillId="6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167" fontId="14" fillId="2" borderId="2" xfId="0" applyNumberFormat="1" applyFont="1" applyFill="1" applyBorder="1" applyAlignment="1">
      <alignment horizontal="right" vertical="center"/>
    </xf>
    <xf numFmtId="43" fontId="4" fillId="0" borderId="2" xfId="0" applyNumberFormat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49" fontId="15" fillId="3" borderId="2" xfId="0" applyNumberFormat="1" applyFont="1" applyFill="1" applyBorder="1" applyAlignment="1">
      <alignment horizontal="center" vertical="center"/>
    </xf>
    <xf numFmtId="167" fontId="12" fillId="0" borderId="2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16" fillId="3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7" fillId="6" borderId="2" xfId="0" applyNumberFormat="1" applyFont="1" applyFill="1" applyBorder="1" applyAlignment="1">
      <alignment horizontal="left" vertical="center" wrapText="1"/>
    </xf>
    <xf numFmtId="49" fontId="6" fillId="8" borderId="2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167" fontId="14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top" wrapText="1"/>
    </xf>
    <xf numFmtId="167" fontId="12" fillId="3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4" fillId="9" borderId="2" xfId="0" applyFont="1" applyFill="1" applyBorder="1" applyAlignment="1">
      <alignment horizontal="justify" vertical="top" wrapText="1"/>
    </xf>
    <xf numFmtId="49" fontId="6" fillId="9" borderId="2" xfId="0" applyNumberFormat="1" applyFont="1" applyFill="1" applyBorder="1" applyAlignment="1">
      <alignment horizontal="center" vertical="center"/>
    </xf>
    <xf numFmtId="49" fontId="6" fillId="9" borderId="2" xfId="0" applyNumberFormat="1" applyFont="1" applyFill="1" applyBorder="1" applyAlignment="1">
      <alignment horizontal="center" vertical="center" wrapText="1"/>
    </xf>
    <xf numFmtId="167" fontId="14" fillId="9" borderId="2" xfId="0" applyNumberFormat="1" applyFont="1" applyFill="1" applyBorder="1" applyAlignment="1">
      <alignment horizontal="right" vertical="center"/>
    </xf>
    <xf numFmtId="0" fontId="4" fillId="3" borderId="2" xfId="0" applyNumberFormat="1" applyFont="1" applyFill="1" applyBorder="1" applyAlignment="1" applyProtection="1">
      <alignment horizontal="left" vertical="top" wrapText="1"/>
    </xf>
    <xf numFmtId="49" fontId="4" fillId="6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6" borderId="2" xfId="0" applyNumberFormat="1" applyFont="1" applyFill="1" applyBorder="1" applyAlignment="1">
      <alignment horizontal="right" vertical="center"/>
    </xf>
    <xf numFmtId="0" fontId="7" fillId="6" borderId="2" xfId="0" applyNumberFormat="1" applyFont="1" applyFill="1" applyBorder="1" applyAlignment="1">
      <alignment horizontal="justify" vertical="top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7" fontId="14" fillId="9" borderId="1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3" borderId="0" xfId="0" applyFill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155" Type="http://schemas.openxmlformats.org/officeDocument/2006/relationships/revisionLog" Target="revisionLog16111.xml"/><Relationship Id="rId163" Type="http://schemas.openxmlformats.org/officeDocument/2006/relationships/revisionLog" Target="revisionLog11.xml"/><Relationship Id="rId159" Type="http://schemas.openxmlformats.org/officeDocument/2006/relationships/revisionLog" Target="revisionLog15.xml"/><Relationship Id="rId154" Type="http://schemas.openxmlformats.org/officeDocument/2006/relationships/revisionLog" Target="revisionLog14.xml"/><Relationship Id="rId167" Type="http://schemas.openxmlformats.org/officeDocument/2006/relationships/revisionLog" Target="revisionLog2.xml"/><Relationship Id="rId162" Type="http://schemas.openxmlformats.org/officeDocument/2006/relationships/revisionLog" Target="revisionLog111.xml"/><Relationship Id="rId158" Type="http://schemas.openxmlformats.org/officeDocument/2006/relationships/revisionLog" Target="revisionLog151.xml"/><Relationship Id="rId161" Type="http://schemas.openxmlformats.org/officeDocument/2006/relationships/revisionLog" Target="revisionLog16.xml"/><Relationship Id="rId166" Type="http://schemas.openxmlformats.org/officeDocument/2006/relationships/revisionLog" Target="revisionLog1.xml"/><Relationship Id="rId157" Type="http://schemas.openxmlformats.org/officeDocument/2006/relationships/revisionLog" Target="revisionLog161.xml"/><Relationship Id="rId160" Type="http://schemas.openxmlformats.org/officeDocument/2006/relationships/revisionLog" Target="revisionLog17.xml"/><Relationship Id="rId165" Type="http://schemas.openxmlformats.org/officeDocument/2006/relationships/revisionLog" Target="revisionLog12.xml"/><Relationship Id="rId156" Type="http://schemas.openxmlformats.org/officeDocument/2006/relationships/revisionLog" Target="revisionLog1611.xml"/><Relationship Id="rId164" Type="http://schemas.openxmlformats.org/officeDocument/2006/relationships/revisionLog" Target="revisionLog121.xml"/><Relationship Id="rId168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CC951E1-88F9-42A2-A86B-D955C491DA4F}" diskRevisions="1" revisionId="2609" version="168">
  <header guid="{8AD1B158-67D2-4B5D-A428-85C9880561B6}" dateTime="2014-12-03T09:48:28" maxSheetId="3" userName="user" r:id="rId154" minRId="2508" maxRId="2509">
    <sheetIdMap count="2">
      <sheetId val="1"/>
      <sheetId val="2"/>
    </sheetIdMap>
  </header>
  <header guid="{031F6F21-8170-4700-9FB6-9BBC2946C5AA}" dateTime="2014-12-03T09:48:45" maxSheetId="3" userName="user" r:id="rId155">
    <sheetIdMap count="2">
      <sheetId val="1"/>
      <sheetId val="2"/>
    </sheetIdMap>
  </header>
  <header guid="{6468DC00-B498-40EA-AEE1-D4A997314126}" dateTime="2014-12-04T09:40:43" maxSheetId="3" userName="й1" r:id="rId156" minRId="2522" maxRId="2524">
    <sheetIdMap count="2">
      <sheetId val="1"/>
      <sheetId val="2"/>
    </sheetIdMap>
  </header>
  <header guid="{1347D97B-AAED-4C42-97F1-288080547CF0}" dateTime="2014-12-04T09:42:23" maxSheetId="3" userName="й1" r:id="rId157" minRId="2530">
    <sheetIdMap count="2">
      <sheetId val="1"/>
      <sheetId val="2"/>
    </sheetIdMap>
  </header>
  <header guid="{4DF9F61F-EFB5-4B40-80E7-23F359258B3E}" dateTime="2014-12-04T09:44:01" maxSheetId="3" userName="й1" r:id="rId158" minRId="2536" maxRId="2537">
    <sheetIdMap count="2">
      <sheetId val="1"/>
      <sheetId val="2"/>
    </sheetIdMap>
  </header>
  <header guid="{E284EAF5-C650-4331-BF8C-C3A3DBDD2D6F}" dateTime="2014-12-04T09:44:20" maxSheetId="3" userName="й1" r:id="rId159" minRId="2543">
    <sheetIdMap count="2">
      <sheetId val="1"/>
      <sheetId val="2"/>
    </sheetIdMap>
  </header>
  <header guid="{4C3E7172-BCB0-42B9-97D9-07425A3EB07C}" dateTime="2014-12-04T09:46:17" maxSheetId="3" userName="й1" r:id="rId160" minRId="2549" maxRId="2553">
    <sheetIdMap count="2">
      <sheetId val="1"/>
      <sheetId val="2"/>
    </sheetIdMap>
  </header>
  <header guid="{B2D390CD-D6EE-4DFC-97A5-86BE0D9BCE4D}" dateTime="2014-12-04T09:50:46" maxSheetId="3" userName="й1" r:id="rId161">
    <sheetIdMap count="2">
      <sheetId val="1"/>
      <sheetId val="2"/>
    </sheetIdMap>
  </header>
  <header guid="{B806F12D-A11E-4D89-919B-90AD798DC808}" dateTime="2014-12-04T09:52:42" maxSheetId="3" userName="й1" r:id="rId162">
    <sheetIdMap count="2">
      <sheetId val="1"/>
      <sheetId val="2"/>
    </sheetIdMap>
  </header>
  <header guid="{2946DDA8-A3B9-4523-97BB-E61CBDD0AEC8}" dateTime="2014-12-05T12:59:41" maxSheetId="3" userName="Администратор" r:id="rId163">
    <sheetIdMap count="2">
      <sheetId val="1"/>
      <sheetId val="2"/>
    </sheetIdMap>
  </header>
  <header guid="{035563D1-BEB8-4563-9874-3275A449A317}" dateTime="2014-12-19T10:35:16" maxSheetId="3" userName="Администратор" r:id="rId164" minRId="2573" maxRId="2574">
    <sheetIdMap count="2">
      <sheetId val="1"/>
      <sheetId val="2"/>
    </sheetIdMap>
  </header>
  <header guid="{68509623-8A8C-4408-AA75-F953B4863A49}" dateTime="2014-12-19T10:49:51" maxSheetId="3" userName="Администратор" r:id="rId165" minRId="2575" maxRId="2578">
    <sheetIdMap count="2">
      <sheetId val="1"/>
      <sheetId val="2"/>
    </sheetIdMap>
  </header>
  <header guid="{0A91C623-7FD6-424B-9840-FE6791F76599}" dateTime="2014-12-19T11:15:34" maxSheetId="3" userName="Администратор" r:id="rId166" minRId="2579" maxRId="2580">
    <sheetIdMap count="2">
      <sheetId val="1"/>
      <sheetId val="2"/>
    </sheetIdMap>
  </header>
  <header guid="{B8BCF2A0-5173-42C2-9ABA-061AAD586D5F}" dateTime="2014-12-19T11:30:58" maxSheetId="3" userName="Дячук" r:id="rId167" minRId="2581" maxRId="2600">
    <sheetIdMap count="2">
      <sheetId val="1"/>
      <sheetId val="2"/>
    </sheetIdMap>
  </header>
  <header guid="{ACC951E1-88F9-42A2-A86B-D955C491DA4F}" dateTime="2014-12-25T09:18:57" maxSheetId="3" userName="Дячук" r:id="rId168" minRId="2605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579" sId="2">
    <oc r="D3" t="inlineStr">
      <is>
        <t xml:space="preserve"> к решению Совета городского поселения "Печора"                                                                    от ___ декабря 2014 года №</t>
      </is>
    </oc>
    <nc r="D3" t="inlineStr">
      <is>
        <t xml:space="preserve"> к решению Совета городского поселения "Печора"                                                                    от 17 декабря 2014 года № 3-20/82</t>
      </is>
    </nc>
  </rcc>
  <rcc rId="2580" sId="1">
    <oc r="D3" t="inlineStr">
      <is>
        <t xml:space="preserve">  к решению Совета городского поселения "Печора" от ____ декабря 2014 года №</t>
      </is>
    </oc>
    <nc r="D3" t="inlineStr">
      <is>
        <t xml:space="preserve">  к решению Совета городского поселения "Печора" от 17 декабря 2014 года № 3-20/82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'2015 год'!$A$1:$G$185</formula>
    <oldFormula>'2015 год'!$A$1:$G$175</oldFormula>
  </rdn>
  <rdn rId="0" localSheetId="1" customView="1" name="Z_C0DCEFD6_4378_4196_8A52_BBAE8937CBA3_.wvu.FilterData" hidden="1" oldHidden="1">
    <formula>'2015 год'!$A$6:$F$185</formula>
    <oldFormula>'2015 год'!$A$6:$F$185</oldFormula>
  </rdn>
  <rdn rId="0" localSheetId="2" customView="1" name="Z_C0DCEFD6_4378_4196_8A52_BBAE8937CBA3_.wvu.PrintArea" hidden="1" oldHidden="1">
    <formula>'2016-2017 год'!$A$1:$H$139</formula>
    <oldFormula>'2016-2017 год'!$A$1:$H$139</oldFormula>
  </rdn>
  <rdn rId="0" localSheetId="2" customView="1" name="Z_C0DCEFD6_4378_4196_8A52_BBAE8937CBA3_.wvu.FilterData" hidden="1" oldHidden="1">
    <formula>'2016-2017 год'!$A$6:$J$139</formula>
    <oldFormula>'2016-2017 год'!$A$6:$J$139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'2015 год'!$A$1:$I$175</formula>
    <oldFormula>'2015 год'!$A$1:$I$175</oldFormula>
  </rdn>
  <rdn rId="0" localSheetId="1" customView="1" name="Z_265E4B74_F87F_4C11_8F36_BD3184BC15DF_.wvu.FilterData" hidden="1" oldHidden="1">
    <formula>'2015 год'!$A$6:$F$185</formula>
    <oldFormula>'2015 год'!$A$6:$F$185</oldFormula>
  </rdn>
  <rdn rId="0" localSheetId="2" customView="1" name="Z_265E4B74_F87F_4C11_8F36_BD3184BC15DF_.wvu.PrintArea" hidden="1" oldHidden="1">
    <formula>'2016-2017 год'!$A$1:$J$135</formula>
    <oldFormula>'2016-2017 год'!$A$1:$J$135</oldFormula>
  </rdn>
  <rdn rId="0" localSheetId="2" customView="1" name="Z_265E4B74_F87F_4C11_8F36_BD3184BC15DF_.wvu.Rows" hidden="1" oldHidden="1">
    <formula>'2016-2017 год'!$4:$4</formula>
    <oldFormula>'2016-2017 год'!$4:$4</oldFormula>
  </rdn>
  <rdn rId="0" localSheetId="2" customView="1" name="Z_265E4B74_F87F_4C11_8F36_BD3184BC15DF_.wvu.FilterData" hidden="1" oldHidden="1">
    <formula>'2016-2017 год'!$A$6:$J$139</formula>
    <oldFormula>'2016-2017 год'!$A$6:$J$139</oldFormula>
  </rdn>
  <rcv guid="{265E4B74-F87F-4C11-8F36-BD3184BC15DF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2575" sId="2">
    <oc r="G19">
      <f>G20</f>
    </oc>
    <nc r="G19">
      <f>G20+G27+G34+G41</f>
    </nc>
  </rcc>
  <rcc rId="2576" sId="2">
    <oc r="H19">
      <f>H20</f>
    </oc>
    <nc r="H19">
      <f>H20+H27+H34+H41</f>
    </nc>
  </rcc>
  <rcc rId="2577" sId="2">
    <oc r="G18">
      <f>G19+G27+G34+G41</f>
    </oc>
    <nc r="G18">
      <f>G19</f>
    </nc>
  </rcc>
  <rcc rId="2578" sId="2">
    <oc r="H18">
      <f>H19+H27+H34+H41</f>
    </oc>
    <nc r="H18">
      <f>H19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2573" sId="1">
    <oc r="G19">
      <f>G20</f>
    </oc>
    <nc r="G19">
      <f>G20+G27+G34+G41</f>
    </nc>
  </rcc>
  <rcc rId="2574" sId="1">
    <oc r="G18">
      <f>G19+G27+G34+G41</f>
    </oc>
    <nc r="G18">
      <f>G19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2508" sId="1">
    <oc r="A142" t="inlineStr">
      <is>
        <r>
          <t>Оказание социальной поддержки народным дружинникам в соответствии с постановлением администрации МР "Печора" "</t>
        </r>
        <r>
          <rPr>
            <sz val="10"/>
            <color rgb="FFFF0000"/>
            <rFont val="Times New Roman"/>
            <family val="1"/>
            <charset val="204"/>
          </rPr>
          <t xml:space="preserve">О*** </t>
        </r>
      </is>
    </oc>
    <nc r="A142" t="inlineStr">
      <is>
        <t>Оказание социальной поддержки народным дружинникам</t>
      </is>
    </nc>
  </rcc>
  <rcc rId="2509" sId="1">
    <oc r="A146" t="inlineStr">
      <is>
        <r>
          <t xml:space="preserve">Мероприятия по организации участия граждан в охране общественного порядка на территории ГП "Печора" (народные дружины) в соответствии с постановлением администрации МР "Печора" </t>
        </r>
        <r>
          <rPr>
            <sz val="10"/>
            <color rgb="FFFF0000"/>
            <rFont val="Times New Roman"/>
            <family val="1"/>
            <charset val="204"/>
          </rPr>
          <t xml:space="preserve">"О*** </t>
        </r>
      </is>
    </oc>
    <nc r="A146" t="inlineStr">
      <is>
        <t>Мероприятия по организации участия граждан в охране общественного порядка на территории ГП "Печора" (народные дружины)</t>
      </is>
    </nc>
  </rcc>
  <rcv guid="{9AE4E90B-95AD-4E92-80AE-724EF4B3642C}" action="delete"/>
  <rdn rId="0" localSheetId="1" customView="1" name="Z_9AE4E90B_95AD_4E92_80AE_724EF4B3642C_.wvu.PrintArea" hidden="1" oldHidden="1">
    <formula>'2015 год'!$A$1:$G$189</formula>
    <oldFormula>'2015 год'!$A$1:$G$189</oldFormula>
  </rdn>
  <rdn rId="0" localSheetId="1" customView="1" name="Z_9AE4E90B_95AD_4E92_80AE_724EF4B3642C_.wvu.PrintTitles" hidden="1" oldHidden="1">
    <formula>'2015 год'!$7:$8</formula>
    <oldFormula>'2015 год'!$7:$8</oldFormula>
  </rdn>
  <rdn rId="0" localSheetId="1" customView="1" name="Z_9AE4E90B_95AD_4E92_80AE_724EF4B3642C_.wvu.FilterData" hidden="1" oldHidden="1">
    <formula>'2015 год'!$A$6:$F$189</formula>
    <oldFormula>'2015 год'!$A$6:$F$189</oldFormula>
  </rdn>
  <rdn rId="0" localSheetId="2" customView="1" name="Z_9AE4E90B_95AD_4E92_80AE_724EF4B3642C_.wvu.PrintArea" hidden="1" oldHidden="1">
    <formula>'2016-2017 год'!$A$1:$H$142</formula>
    <oldFormula>'2016-2017 год'!$A$1:$H$142</oldFormula>
  </rdn>
  <rdn rId="0" localSheetId="2" customView="1" name="Z_9AE4E90B_95AD_4E92_80AE_724EF4B3642C_.wvu.PrintTitles" hidden="1" oldHidden="1">
    <formula>'2016-2017 год'!$7:$8</formula>
    <oldFormula>'2016-2017 год'!$7:$8</oldFormula>
  </rdn>
  <rdn rId="0" localSheetId="2" customView="1" name="Z_9AE4E90B_95AD_4E92_80AE_724EF4B3642C_.wvu.FilterData" hidden="1" oldHidden="1">
    <formula>'2016-2017 год'!$A$6:$J$142</formula>
    <oldFormula>'2016-2017 год'!$A$6:$J$142</oldFormula>
  </rdn>
  <rcv guid="{9AE4E90B-95AD-4E92-80AE-724EF4B3642C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2543" sId="2" ref="A112:XFD112" action="deleteRow">
    <rfmt sheetId="2" xfDxf="1" sqref="A112:XFD112" start="0" length="0"/>
    <rcc rId="0" sId="2" dxf="1">
      <nc r="A112" t="inlineStr">
        <is>
          <t>Расходы по социальному обеспечению отдельных категорий граждан</t>
        </is>
      </nc>
      <ndxf>
        <font>
          <sz val="10"/>
          <color auto="1"/>
          <name val="Times New Roman"/>
          <scheme val="none"/>
        </font>
        <alignment vertical="top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112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112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112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112" t="inlineStr">
        <is>
          <t>99 0 6310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2" sqref="F112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2" dxf="1">
      <nc r="G112">
        <f>G113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112">
        <f>H113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v guid="{265E4B74-F87F-4C11-8F36-BD3184BC15DF}" action="delete"/>
  <rdn rId="0" localSheetId="1" customView="1" name="Z_265E4B74_F87F_4C11_8F36_BD3184BC15DF_.wvu.PrintArea" hidden="1" oldHidden="1">
    <formula>'2015 год'!$A$1:$I$176</formula>
    <oldFormula>'2015 год'!$A$1:$I$176</oldFormula>
  </rdn>
  <rdn rId="0" localSheetId="1" customView="1" name="Z_265E4B74_F87F_4C11_8F36_BD3184BC15DF_.wvu.FilterData" hidden="1" oldHidden="1">
    <formula>'2015 год'!$A$6:$F$186</formula>
    <oldFormula>'2015 год'!$A$6:$F$186</oldFormula>
  </rdn>
  <rdn rId="0" localSheetId="2" customView="1" name="Z_265E4B74_F87F_4C11_8F36_BD3184BC15DF_.wvu.PrintArea" hidden="1" oldHidden="1">
    <formula>'2016-2017 год'!$A$1:$J$136</formula>
    <oldFormula>'2016-2017 год'!$A$1:$J$136</oldFormula>
  </rdn>
  <rdn rId="0" localSheetId="2" customView="1" name="Z_265E4B74_F87F_4C11_8F36_BD3184BC15DF_.wvu.Rows" hidden="1" oldHidden="1">
    <formula>'2016-2017 год'!$4:$4</formula>
    <oldFormula>'2016-2017 год'!$4:$4</oldFormula>
  </rdn>
  <rdn rId="0" localSheetId="2" customView="1" name="Z_265E4B74_F87F_4C11_8F36_BD3184BC15DF_.wvu.FilterData" hidden="1" oldHidden="1">
    <formula>'2016-2017 год'!$A$6:$J$140</formula>
    <oldFormula>'2016-2017 год'!$A$6:$J$140</oldFormula>
  </rdn>
  <rcv guid="{265E4B74-F87F-4C11-8F36-BD3184BC15DF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rc rId="2536" sId="1" ref="A124:XFD124" action="deleteRow">
    <undo index="0" exp="ref" v="1" dr="G124" r="G123" sId="1"/>
    <rfmt sheetId="1" xfDxf="1" sqref="A124:XFD124" start="0" length="0"/>
    <rcc rId="0" sId="1" dxf="1">
      <nc r="A124" t="inlineStr">
        <is>
          <t>Расходы по социальному обеспечению отдельных категорий граждан и иные выплаты населению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24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24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24" t="inlineStr">
        <is>
          <t>01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24" t="inlineStr">
        <is>
          <t>99 0 6310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24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24">
        <f>G125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indexed="9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2537" sId="1">
    <oc r="G123">
      <f>#REF!</f>
    </oc>
    <nc r="G123">
      <f>G124</f>
    </nc>
  </rcc>
  <rcv guid="{265E4B74-F87F-4C11-8F36-BD3184BC15DF}" action="delete"/>
  <rdn rId="0" localSheetId="1" customView="1" name="Z_265E4B74_F87F_4C11_8F36_BD3184BC15DF_.wvu.PrintArea" hidden="1" oldHidden="1">
    <formula>'2015 год'!$A$1:$I$176</formula>
    <oldFormula>'2015 год'!$A$1:$I$176</oldFormula>
  </rdn>
  <rdn rId="0" localSheetId="1" customView="1" name="Z_265E4B74_F87F_4C11_8F36_BD3184BC15DF_.wvu.FilterData" hidden="1" oldHidden="1">
    <formula>'2015 год'!$A$6:$F$186</formula>
    <oldFormula>'2015 год'!$A$6:$F$186</oldFormula>
  </rdn>
  <rdn rId="0" localSheetId="2" customView="1" name="Z_265E4B74_F87F_4C11_8F36_BD3184BC15DF_.wvu.PrintArea" hidden="1" oldHidden="1">
    <formula>'2016-2017 год'!$A$1:$J$137</formula>
    <oldFormula>'2016-2017 год'!$A$1:$J$137</oldFormula>
  </rdn>
  <rdn rId="0" localSheetId="2" customView="1" name="Z_265E4B74_F87F_4C11_8F36_BD3184BC15DF_.wvu.Rows" hidden="1" oldHidden="1">
    <formula>'2016-2017 год'!$4:$4</formula>
    <oldFormula>'2016-2017 год'!$4:$4</oldFormula>
  </rdn>
  <rdn rId="0" localSheetId="2" customView="1" name="Z_265E4B74_F87F_4C11_8F36_BD3184BC15DF_.wvu.FilterData" hidden="1" oldHidden="1">
    <formula>'2016-2017 год'!$A$6:$J$141</formula>
    <oldFormula>'2016-2017 год'!$A$6:$J$141</oldFormula>
  </rdn>
  <rcv guid="{265E4B74-F87F-4C11-8F36-BD3184BC15DF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v guid="{265E4B74-F87F-4C11-8F36-BD3184BC15DF}" action="delete"/>
  <rdn rId="0" localSheetId="1" customView="1" name="Z_265E4B74_F87F_4C11_8F36_BD3184BC15DF_.wvu.PrintArea" hidden="1" oldHidden="1">
    <formula>'2015 год'!$A$1:$I$175</formula>
    <oldFormula>'2015 год'!$A$1:$I$175</oldFormula>
  </rdn>
  <rdn rId="0" localSheetId="1" customView="1" name="Z_265E4B74_F87F_4C11_8F36_BD3184BC15DF_.wvu.FilterData" hidden="1" oldHidden="1">
    <formula>'2015 год'!$A$6:$F$185</formula>
    <oldFormula>'2015 год'!$A$6:$F$185</oldFormula>
  </rdn>
  <rdn rId="0" localSheetId="2" customView="1" name="Z_265E4B74_F87F_4C11_8F36_BD3184BC15DF_.wvu.PrintArea" hidden="1" oldHidden="1">
    <formula>'2016-2017 год'!$A$1:$J$135</formula>
    <oldFormula>'2016-2017 год'!$A$1:$J$135</oldFormula>
  </rdn>
  <rdn rId="0" localSheetId="2" customView="1" name="Z_265E4B74_F87F_4C11_8F36_BD3184BC15DF_.wvu.Rows" hidden="1" oldHidden="1">
    <formula>'2016-2017 год'!$4:$4</formula>
    <oldFormula>'2016-2017 год'!$4:$4</oldFormula>
  </rdn>
  <rdn rId="0" localSheetId="2" customView="1" name="Z_265E4B74_F87F_4C11_8F36_BD3184BC15DF_.wvu.FilterData" hidden="1" oldHidden="1">
    <formula>'2016-2017 год'!$A$6:$J$139</formula>
    <oldFormula>'2016-2017 год'!$A$6:$J$139</oldFormula>
  </rdn>
  <rcv guid="{265E4B74-F87F-4C11-8F36-BD3184BC15DF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rc rId="2530" sId="2" ref="A92:XFD92" action="deleteRow">
    <rfmt sheetId="2" xfDxf="1" sqref="A92:XFD92" start="0" length="0"/>
    <rcc rId="0" sId="2" dxf="1">
      <nc r="A92" t="inlineStr">
        <is>
          <t>Благоустройство поселений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 numFmtId="30">
      <nc r="B92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C92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D92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E92" t="inlineStr">
        <is>
          <t>99 0 2550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2" sqref="F92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2" dxf="1">
      <nc r="G92">
        <f>G93+G98+G102+G106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92">
        <f>H93+H98+H102+H106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v guid="{265E4B74-F87F-4C11-8F36-BD3184BC15DF}" action="delete"/>
  <rdn rId="0" localSheetId="1" customView="1" name="Z_265E4B74_F87F_4C11_8F36_BD3184BC15DF_.wvu.PrintArea" hidden="1" oldHidden="1">
    <formula>'2015 год'!$A$1:$I$177</formula>
    <oldFormula>'2015 год'!$A$1:$I$177</oldFormula>
  </rdn>
  <rdn rId="0" localSheetId="1" customView="1" name="Z_265E4B74_F87F_4C11_8F36_BD3184BC15DF_.wvu.FilterData" hidden="1" oldHidden="1">
    <formula>'2015 год'!$A$6:$F$187</formula>
    <oldFormula>'2015 год'!$A$6:$F$187</oldFormula>
  </rdn>
  <rdn rId="0" localSheetId="2" customView="1" name="Z_265E4B74_F87F_4C11_8F36_BD3184BC15DF_.wvu.PrintArea" hidden="1" oldHidden="1">
    <formula>'2016-2017 год'!$A$1:$J$137</formula>
    <oldFormula>'2016-2017 год'!$A$1:$J$137</oldFormula>
  </rdn>
  <rdn rId="0" localSheetId="2" customView="1" name="Z_265E4B74_F87F_4C11_8F36_BD3184BC15DF_.wvu.Rows" hidden="1" oldHidden="1">
    <formula>'2016-2017 год'!$4:$4</formula>
    <oldFormula>'2016-2017 год'!$4:$4</oldFormula>
  </rdn>
  <rdn rId="0" localSheetId="2" customView="1" name="Z_265E4B74_F87F_4C11_8F36_BD3184BC15DF_.wvu.FilterData" hidden="1" oldHidden="1">
    <formula>'2016-2017 год'!$A$6:$J$141</formula>
    <oldFormula>'2016-2017 год'!$A$6:$J$141</oldFormula>
  </rdn>
  <rcv guid="{265E4B74-F87F-4C11-8F36-BD3184BC15DF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rc rId="2522" sId="1" ref="A100:XFD100" action="deleteRow">
    <undo index="0" exp="ref" v="1" dr="G100" r="G99" sId="1"/>
    <rfmt sheetId="1" xfDxf="1" sqref="A100:XFD100" start="0" length="0"/>
    <rcc rId="0" sId="1" dxf="1">
      <nc r="A100" t="inlineStr">
        <is>
          <t>Благоустройство поселений</t>
        </is>
      </nc>
      <ndxf>
        <font>
          <sz val="10"/>
          <color auto="1"/>
          <name val="Times New Roman"/>
          <scheme val="none"/>
        </font>
        <numFmt numFmtId="30" formatCode="@"/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 numFmtId="30">
      <nc r="B100">
        <v>920</v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00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00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00" t="inlineStr">
        <is>
          <t>99 0 2550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00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00">
        <f>G101+G106+G110+G114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2523" sId="1">
    <oc r="G99">
      <f>#REF!+G117</f>
    </oc>
    <nc r="G99">
      <f>G100+G105+G109+G113+G118</f>
    </nc>
  </rcc>
  <rrc rId="2524" sId="1" ref="A117:XFD117" action="deleteRow">
    <rfmt sheetId="1" xfDxf="1" sqref="A117:XFD117" start="0" length="0"/>
    <rcc rId="0" sId="1" dxf="1">
      <nc r="A117" t="inlineStr">
        <is>
          <t xml:space="preserve">Реализация инвестиционных проектов </t>
        </is>
      </nc>
      <ndxf>
        <font>
          <sz val="10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justify" vertical="top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117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117" t="inlineStr">
        <is>
          <t>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117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117" t="inlineStr">
        <is>
          <t>99 0 4300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117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117">
        <f>G118</f>
      </nc>
      <ndxf>
        <font>
          <sz val="11"/>
          <color auto="1"/>
          <name val="Times New Roman"/>
          <scheme val="none"/>
        </font>
        <numFmt numFmtId="167" formatCode="#,##0.0"/>
        <fill>
          <patternFill patternType="solid">
            <bgColor theme="0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v guid="{265E4B74-F87F-4C11-8F36-BD3184BC15DF}" action="delete"/>
  <rdn rId="0" localSheetId="1" customView="1" name="Z_265E4B74_F87F_4C11_8F36_BD3184BC15DF_.wvu.PrintArea" hidden="1" oldHidden="1">
    <formula>'2015 год'!$A$1:$I$177</formula>
    <oldFormula>'2015 год'!$A$1:$I$177</oldFormula>
  </rdn>
  <rdn rId="0" localSheetId="1" customView="1" name="Z_265E4B74_F87F_4C11_8F36_BD3184BC15DF_.wvu.FilterData" hidden="1" oldHidden="1">
    <formula>'2015 год'!$A$6:$F$187</formula>
    <oldFormula>'2015 год'!$A$6:$F$187</oldFormula>
  </rdn>
  <rdn rId="0" localSheetId="2" customView="1" name="Z_265E4B74_F87F_4C11_8F36_BD3184BC15DF_.wvu.PrintArea" hidden="1" oldHidden="1">
    <formula>'2016-2017 год'!$A$1:$J$138</formula>
    <oldFormula>'2016-2017 год'!$A$1:$J$138</oldFormula>
  </rdn>
  <rdn rId="0" localSheetId="2" customView="1" name="Z_265E4B74_F87F_4C11_8F36_BD3184BC15DF_.wvu.Rows" hidden="1" oldHidden="1">
    <formula>'2016-2017 год'!$4:$4</formula>
    <oldFormula>'2016-2017 год'!$4:$4</oldFormula>
  </rdn>
  <rdn rId="0" localSheetId="2" customView="1" name="Z_265E4B74_F87F_4C11_8F36_BD3184BC15DF_.wvu.FilterData" hidden="1" oldHidden="1">
    <formula>'2016-2017 год'!$A$6:$J$142</formula>
    <oldFormula>'2016-2017 год'!$A$6:$J$142</oldFormula>
  </rdn>
  <rcv guid="{265E4B74-F87F-4C11-8F36-BD3184BC15DF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PrintArea" hidden="1" oldHidden="1">
    <formula>'2015 год'!$A$1:$G$189</formula>
    <oldFormula>'2015 год'!$A$1:$G$189</oldFormula>
  </rdn>
  <rdn rId="0" localSheetId="1" customView="1" name="Z_9AE4E90B_95AD_4E92_80AE_724EF4B3642C_.wvu.PrintTitles" hidden="1" oldHidden="1">
    <formula>'2015 год'!$7:$8</formula>
    <oldFormula>'2015 год'!$7:$8</oldFormula>
  </rdn>
  <rdn rId="0" localSheetId="1" customView="1" name="Z_9AE4E90B_95AD_4E92_80AE_724EF4B3642C_.wvu.FilterData" hidden="1" oldHidden="1">
    <formula>'2015 год'!$A$6:$F$189</formula>
    <oldFormula>'2015 год'!$A$6:$F$189</oldFormula>
  </rdn>
  <rdn rId="0" localSheetId="2" customView="1" name="Z_9AE4E90B_95AD_4E92_80AE_724EF4B3642C_.wvu.PrintArea" hidden="1" oldHidden="1">
    <formula>'2016-2017 год'!$A$1:$H$142</formula>
    <oldFormula>'2016-2017 год'!$A$1:$H$142</oldFormula>
  </rdn>
  <rdn rId="0" localSheetId="2" customView="1" name="Z_9AE4E90B_95AD_4E92_80AE_724EF4B3642C_.wvu.PrintTitles" hidden="1" oldHidden="1">
    <formula>'2016-2017 год'!$7:$8</formula>
    <oldFormula>'2016-2017 год'!$7:$8</oldFormula>
  </rdn>
  <rdn rId="0" localSheetId="2" customView="1" name="Z_9AE4E90B_95AD_4E92_80AE_724EF4B3642C_.wvu.FilterData" hidden="1" oldHidden="1">
    <formula>'2016-2017 год'!$A$6:$J$142</formula>
    <oldFormula>'2016-2017 год'!$A$6:$J$142</oldFormula>
  </rdn>
  <rcv guid="{9AE4E90B-95AD-4E92-80AE-724EF4B3642C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rc rId="2549" sId="1" ref="A51:XFD51" action="deleteRow">
    <undo index="0" exp="ref" v="1" dr="G51" r="G50" sId="1"/>
    <rfmt sheetId="1" xfDxf="1" sqref="A51:XFD51" start="0" length="0"/>
    <rcc rId="0" sId="1" dxf="1">
      <nc r="A51" t="inlineStr">
        <is>
          <t xml:space="preserve">Пожарная безопасность и защита населения и территорий  от чрезвычайных ситуаций 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B51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C51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D51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1" dxf="1">
      <nc r="E51" t="inlineStr">
        <is>
          <t>99 0 1530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fmt sheetId="1" sqref="F51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cc rId="0" sId="1" dxf="1">
      <nc r="G51">
        <f>G52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</rrc>
  <rcc rId="2550" sId="1">
    <oc r="G50">
      <f>#REF!</f>
    </oc>
    <nc r="G50">
      <f>G51</f>
    </nc>
  </rcc>
  <rrc rId="2551" sId="2" ref="A51:XFD51" action="deleteRow">
    <undo index="0" exp="ref" v="1" dr="H51" r="H50" sId="2"/>
    <undo index="0" exp="ref" v="1" dr="G51" r="G50" sId="2"/>
    <rfmt sheetId="2" xfDxf="1" sqref="A51:XFD51" start="0" length="0"/>
    <rcc rId="0" sId="2" dxf="1">
      <nc r="A51" t="inlineStr">
        <is>
          <t xml:space="preserve">Пожарная безопасность и защита населения и территорий городского поселения "Печора" от чрезвычайных ситуаций </t>
        </is>
      </nc>
      <ndxf>
        <font>
          <sz val="10"/>
          <color indexed="8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ndxf>
    </rcc>
    <rcc rId="0" sId="2" dxf="1">
      <nc r="B51" t="inlineStr">
        <is>
          <t>920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C51" t="inlineStr">
        <is>
          <t>03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D51" t="inlineStr">
        <is>
          <t>10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51" t="inlineStr">
        <is>
          <t>99 0 1530</t>
        </is>
      </nc>
      <ndxf>
        <font>
          <sz val="9"/>
          <color auto="1"/>
          <name val="Times New Roman"/>
          <scheme val="none"/>
        </font>
        <numFmt numFmtId="30" formatCode="@"/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2" sqref="F51" start="0" length="0">
      <dxf>
        <font>
          <sz val="9"/>
          <color auto="1"/>
          <name val="Times New Roman"/>
          <scheme val="none"/>
        </font>
        <numFmt numFmtId="30" formatCode="@"/>
        <fill>
          <patternFill patternType="solid">
            <fgColor indexed="27"/>
            <bgColor theme="0"/>
          </patternFill>
        </fill>
        <alignment horizontal="center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dxf>
    </rfmt>
    <rcc rId="0" sId="2" dxf="1">
      <nc r="G51">
        <f>G52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H51">
        <f>H52</f>
      </nc>
      <ndxf>
        <font>
          <sz val="11"/>
          <color auto="1"/>
          <name val="Times New Roman"/>
          <scheme val="none"/>
        </font>
        <numFmt numFmtId="167" formatCode="#,##0.0"/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</rrc>
  <rcc rId="2552" sId="2">
    <oc r="G50">
      <f>#REF!</f>
    </oc>
    <nc r="G50">
      <f>G51</f>
    </nc>
  </rcc>
  <rcc rId="2553" sId="2">
    <oc r="H50">
      <f>#REF!</f>
    </oc>
    <nc r="H50">
      <f>H51</f>
    </nc>
  </rcc>
  <rcv guid="{265E4B74-F87F-4C11-8F36-BD3184BC15DF}" action="delete"/>
  <rdn rId="0" localSheetId="1" customView="1" name="Z_265E4B74_F87F_4C11_8F36_BD3184BC15DF_.wvu.PrintArea" hidden="1" oldHidden="1">
    <formula>'2015 год'!$A$1:$I$175</formula>
    <oldFormula>'2015 год'!$A$1:$I$175</oldFormula>
  </rdn>
  <rdn rId="0" localSheetId="1" customView="1" name="Z_265E4B74_F87F_4C11_8F36_BD3184BC15DF_.wvu.FilterData" hidden="1" oldHidden="1">
    <formula>'2015 год'!$A$6:$F$185</formula>
    <oldFormula>'2015 год'!$A$6:$F$185</oldFormula>
  </rdn>
  <rdn rId="0" localSheetId="2" customView="1" name="Z_265E4B74_F87F_4C11_8F36_BD3184BC15DF_.wvu.PrintArea" hidden="1" oldHidden="1">
    <formula>'2016-2017 год'!$A$1:$J$135</formula>
    <oldFormula>'2016-2017 год'!$A$1:$J$135</oldFormula>
  </rdn>
  <rdn rId="0" localSheetId="2" customView="1" name="Z_265E4B74_F87F_4C11_8F36_BD3184BC15DF_.wvu.Rows" hidden="1" oldHidden="1">
    <formula>'2016-2017 год'!$4:$4</formula>
    <oldFormula>'2016-2017 год'!$4:$4</oldFormula>
  </rdn>
  <rdn rId="0" localSheetId="2" customView="1" name="Z_265E4B74_F87F_4C11_8F36_BD3184BC15DF_.wvu.FilterData" hidden="1" oldHidden="1">
    <formula>'2016-2017 год'!$A$6:$J$139</formula>
    <oldFormula>'2016-2017 год'!$A$6:$J$139</oldFormula>
  </rdn>
  <rcv guid="{265E4B74-F87F-4C11-8F36-BD3184BC15DF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2">
    <oc r="I8" t="inlineStr">
      <is>
        <t>должно быть</t>
      </is>
    </oc>
    <nc r="I8"/>
  </rcc>
  <rcc rId="2582" sId="2" numFmtId="4">
    <oc r="I9">
      <v>155358.6</v>
    </oc>
    <nc r="I9"/>
  </rcc>
  <rcc rId="2583" sId="2" numFmtId="4">
    <oc r="J9">
      <v>164650.6</v>
    </oc>
    <nc r="J9"/>
  </rcc>
  <rcc rId="2584" sId="2">
    <oc r="I10">
      <f>I9-G9</f>
    </oc>
    <nc r="I10"/>
  </rcc>
  <rcc rId="2585" sId="2">
    <oc r="J10">
      <f>J9-H9</f>
    </oc>
    <nc r="J10"/>
  </rcc>
  <rcc rId="2586" sId="2">
    <oc r="I11">
      <v>109600.9</v>
    </oc>
    <nc r="I11"/>
  </rcc>
  <rcc rId="2587" sId="2">
    <oc r="J11">
      <v>116102.2</v>
    </oc>
    <nc r="J11"/>
  </rcc>
  <rcc rId="2588" sId="2">
    <oc r="I12">
      <f>G11+G48+G55+G74+G108+G122</f>
    </oc>
    <nc r="I12"/>
  </rcc>
  <rcc rId="2589" sId="2">
    <oc r="I14">
      <f>G11+I48+I55+I74</f>
    </oc>
    <nc r="I14"/>
  </rcc>
  <rcc rId="2590" sId="2">
    <oc r="I128">
      <v>45757.7</v>
    </oc>
    <nc r="I128"/>
  </rcc>
  <rcc rId="2591" sId="2" numFmtId="4">
    <oc r="J128">
      <v>48548.4</v>
    </oc>
    <nc r="J128"/>
  </rcc>
  <rcc rId="2592" sId="2">
    <oc r="I129">
      <f>G128=I128</f>
    </oc>
    <nc r="I129"/>
  </rcc>
  <rcc rId="2593" sId="2">
    <oc r="J129">
      <f>H128=J128</f>
    </oc>
    <nc r="J129"/>
  </rcc>
  <rcc rId="2594" sId="1">
    <oc r="H8" t="inlineStr">
      <is>
        <t>должно быть</t>
      </is>
    </oc>
    <nc r="H8"/>
  </rcc>
  <rcc rId="2595" sId="1" numFmtId="4">
    <oc r="H9">
      <v>171996.7</v>
    </oc>
    <nc r="H9"/>
  </rcc>
  <rcc rId="2596" sId="1">
    <oc r="I9">
      <f>H9-G9</f>
    </oc>
    <nc r="I9"/>
  </rcc>
  <rcc rId="2597" sId="1">
    <oc r="H10">
      <f>H11-G10</f>
    </oc>
    <nc r="H10"/>
  </rcc>
  <rcc rId="2598" sId="1">
    <oc r="H11">
      <v>122430.2</v>
    </oc>
    <nc r="H11"/>
  </rcc>
  <rcc rId="2599" sId="1">
    <oc r="H146">
      <v>49566.5</v>
    </oc>
    <nc r="H146"/>
  </rcc>
  <rcc rId="2600" sId="1">
    <oc r="I146">
      <f>G146=H146</f>
    </oc>
    <nc r="I146"/>
  </rcc>
  <rdn rId="0" localSheetId="1" customView="1" name="Z_E021FB0C_A711_4509_BC26_BEE4D6D0121D_.wvu.PrintArea" hidden="1" oldHidden="1">
    <formula>'2015 год'!$A$1:$G$185</formula>
  </rdn>
  <rdn rId="0" localSheetId="1" customView="1" name="Z_E021FB0C_A711_4509_BC26_BEE4D6D0121D_.wvu.FilterData" hidden="1" oldHidden="1">
    <formula>'2015 год'!$A$6:$F$185</formula>
  </rdn>
  <rdn rId="0" localSheetId="2" customView="1" name="Z_E021FB0C_A711_4509_BC26_BEE4D6D0121D_.wvu.PrintArea" hidden="1" oldHidden="1">
    <formula>'2016-2017 год'!$A$1:$H$139</formula>
  </rdn>
  <rdn rId="0" localSheetId="2" customView="1" name="Z_E021FB0C_A711_4509_BC26_BEE4D6D0121D_.wvu.FilterData" hidden="1" oldHidden="1">
    <formula>'2016-2017 год'!$A$6:$J$139</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>
    <oc r="D3" t="inlineStr">
      <is>
        <t xml:space="preserve">  к решению Совета городского поселения "Печора" от 17 декабря 2014 года № 3-20/82</t>
      </is>
    </oc>
    <nc r="D3" t="inlineStr">
      <is>
        <t xml:space="preserve">  к решению Совета городского поселения "Печора"                            от 17 декабря 2014 года № 3-20/82</t>
      </is>
    </nc>
  </rcc>
  <rcv guid="{E021FB0C-A711-4509-BC26-BEE4D6D0121D}" action="delete"/>
  <rdn rId="0" localSheetId="1" customView="1" name="Z_E021FB0C_A711_4509_BC26_BEE4D6D0121D_.wvu.PrintArea" hidden="1" oldHidden="1">
    <formula>'2015 год'!$A$1:$G$185</formula>
    <oldFormula>'2015 год'!$A$1:$G$185</oldFormula>
  </rdn>
  <rdn rId="0" localSheetId="1" customView="1" name="Z_E021FB0C_A711_4509_BC26_BEE4D6D0121D_.wvu.FilterData" hidden="1" oldHidden="1">
    <formula>'2015 год'!$A$6:$F$185</formula>
    <oldFormula>'2015 год'!$A$6:$F$185</oldFormula>
  </rdn>
  <rdn rId="0" localSheetId="2" customView="1" name="Z_E021FB0C_A711_4509_BC26_BEE4D6D0121D_.wvu.PrintArea" hidden="1" oldHidden="1">
    <formula>'2016-2017 год'!$A$1:$H$139</formula>
    <oldFormula>'2016-2017 год'!$A$1:$H$139</oldFormula>
  </rdn>
  <rdn rId="0" localSheetId="2" customView="1" name="Z_E021FB0C_A711_4509_BC26_BEE4D6D0121D_.wvu.FilterData" hidden="1" oldHidden="1">
    <formula>'2016-2017 год'!$A$6:$J$139</formula>
    <oldFormula>'2016-2017 год'!$A$6:$J$139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68509623-8A8C-4408-AA75-F953B4863A49}" name="Администратор" id="-121807606" dateTime="2014-12-19T10:20:3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85"/>
  <sheetViews>
    <sheetView showGridLines="0" showRuler="0" view="pageBreakPreview" zoomScale="90" zoomScaleNormal="100" zoomScaleSheetLayoutView="90" workbookViewId="0">
      <pane ySplit="7" topLeftCell="A170" activePane="bottomLeft" state="frozenSplit"/>
      <selection pane="bottomLeft" activeCell="I3" sqref="I3"/>
    </sheetView>
  </sheetViews>
  <sheetFormatPr defaultRowHeight="12.75" x14ac:dyDescent="0.2"/>
  <cols>
    <col min="1" max="1" width="48.7109375" customWidth="1"/>
    <col min="2" max="2" width="8.5703125" customWidth="1"/>
    <col min="3" max="3" width="6.140625" customWidth="1"/>
    <col min="4" max="4" width="7.5703125" customWidth="1"/>
    <col min="5" max="5" width="9.7109375" customWidth="1"/>
    <col min="6" max="6" width="6.7109375" customWidth="1"/>
    <col min="7" max="7" width="14.28515625" customWidth="1"/>
    <col min="8" max="8" width="11.5703125" customWidth="1"/>
    <col min="9" max="9" width="10" customWidth="1"/>
  </cols>
  <sheetData>
    <row r="1" spans="1:9" ht="11.25" customHeight="1" x14ac:dyDescent="0.2">
      <c r="D1" s="147" t="s">
        <v>43</v>
      </c>
      <c r="E1" s="147"/>
      <c r="F1" s="147"/>
      <c r="G1" s="147"/>
    </row>
    <row r="2" spans="1:9" ht="3.75" customHeight="1" x14ac:dyDescent="0.2">
      <c r="A2" s="22"/>
      <c r="B2" s="22"/>
      <c r="C2" s="22"/>
      <c r="D2" s="22"/>
      <c r="E2" s="23"/>
      <c r="F2" s="23"/>
      <c r="G2" s="23"/>
    </row>
    <row r="3" spans="1:9" ht="24" customHeight="1" x14ac:dyDescent="0.2">
      <c r="A3" s="22"/>
      <c r="B3" s="22"/>
      <c r="C3" s="22"/>
      <c r="D3" s="148" t="s">
        <v>175</v>
      </c>
      <c r="E3" s="148"/>
      <c r="F3" s="148"/>
      <c r="G3" s="148"/>
    </row>
    <row r="4" spans="1:9" ht="13.5" customHeight="1" x14ac:dyDescent="0.2">
      <c r="A4" s="151"/>
      <c r="B4" s="151"/>
      <c r="C4" s="151"/>
      <c r="D4" s="151"/>
      <c r="E4" s="151"/>
      <c r="F4" s="151"/>
      <c r="G4" s="151"/>
    </row>
    <row r="5" spans="1:9" ht="54.75" customHeight="1" x14ac:dyDescent="0.2">
      <c r="A5" s="152" t="s">
        <v>115</v>
      </c>
      <c r="B5" s="152"/>
      <c r="C5" s="152"/>
      <c r="D5" s="152"/>
      <c r="E5" s="152"/>
      <c r="F5" s="152"/>
      <c r="G5" s="152"/>
    </row>
    <row r="6" spans="1:9" x14ac:dyDescent="0.2">
      <c r="A6" s="24"/>
      <c r="B6" s="24"/>
      <c r="C6" s="24"/>
      <c r="D6" s="24"/>
      <c r="E6" s="24"/>
      <c r="F6" s="24"/>
      <c r="G6" s="24"/>
    </row>
    <row r="7" spans="1:9" ht="24" customHeight="1" x14ac:dyDescent="0.2">
      <c r="A7" s="150" t="s">
        <v>0</v>
      </c>
      <c r="B7" s="150" t="s">
        <v>1</v>
      </c>
      <c r="C7" s="149" t="s">
        <v>2</v>
      </c>
      <c r="D7" s="149"/>
      <c r="E7" s="150" t="s">
        <v>5</v>
      </c>
      <c r="F7" s="150" t="s">
        <v>6</v>
      </c>
      <c r="G7" s="153" t="s">
        <v>42</v>
      </c>
    </row>
    <row r="8" spans="1:9" ht="21" customHeight="1" x14ac:dyDescent="0.2">
      <c r="A8" s="150"/>
      <c r="B8" s="150"/>
      <c r="C8" s="46" t="s">
        <v>3</v>
      </c>
      <c r="D8" s="46" t="s">
        <v>4</v>
      </c>
      <c r="E8" s="150"/>
      <c r="F8" s="150"/>
      <c r="G8" s="154"/>
    </row>
    <row r="9" spans="1:9" ht="22.5" customHeight="1" x14ac:dyDescent="0.2">
      <c r="A9" s="6" t="s">
        <v>14</v>
      </c>
      <c r="B9" s="131"/>
      <c r="C9" s="131"/>
      <c r="D9" s="131"/>
      <c r="E9" s="131"/>
      <c r="F9" s="131"/>
      <c r="G9" s="14">
        <f>G10+G146</f>
        <v>171996.69999999998</v>
      </c>
      <c r="H9" s="2"/>
      <c r="I9" s="2"/>
    </row>
    <row r="10" spans="1:9" s="1" customFormat="1" ht="29.25" customHeight="1" x14ac:dyDescent="0.2">
      <c r="A10" s="49" t="s">
        <v>44</v>
      </c>
      <c r="B10" s="26">
        <v>920</v>
      </c>
      <c r="C10" s="8" t="s">
        <v>7</v>
      </c>
      <c r="D10" s="8" t="s">
        <v>7</v>
      </c>
      <c r="E10" s="8" t="s">
        <v>7</v>
      </c>
      <c r="F10" s="8" t="s">
        <v>7</v>
      </c>
      <c r="G10" s="15">
        <f>G11+G48+G55+G82+G120</f>
        <v>122430.19999999998</v>
      </c>
      <c r="H10" s="2"/>
    </row>
    <row r="11" spans="1:9" ht="18" customHeight="1" x14ac:dyDescent="0.2">
      <c r="A11" s="7" t="s">
        <v>8</v>
      </c>
      <c r="B11" s="25">
        <v>920</v>
      </c>
      <c r="C11" s="25" t="s">
        <v>9</v>
      </c>
      <c r="D11" s="25" t="s">
        <v>26</v>
      </c>
      <c r="E11" s="25" t="s">
        <v>7</v>
      </c>
      <c r="F11" s="25" t="s">
        <v>7</v>
      </c>
      <c r="G11" s="16">
        <f>G12+G18</f>
        <v>810.89999999999986</v>
      </c>
    </row>
    <row r="12" spans="1:9" ht="38.25" x14ac:dyDescent="0.2">
      <c r="A12" s="3" t="s">
        <v>15</v>
      </c>
      <c r="B12" s="50" t="s">
        <v>23</v>
      </c>
      <c r="C12" s="11">
        <v>1</v>
      </c>
      <c r="D12" s="11">
        <v>3</v>
      </c>
      <c r="E12" s="27"/>
      <c r="F12" s="28" t="s">
        <v>7</v>
      </c>
      <c r="G12" s="17">
        <f t="shared" ref="G12" si="0">G13</f>
        <v>633.29999999999995</v>
      </c>
    </row>
    <row r="13" spans="1:9" ht="15" x14ac:dyDescent="0.2">
      <c r="A13" s="5" t="s">
        <v>46</v>
      </c>
      <c r="B13" s="50" t="s">
        <v>23</v>
      </c>
      <c r="C13" s="11">
        <v>1</v>
      </c>
      <c r="D13" s="11">
        <v>3</v>
      </c>
      <c r="E13" s="10" t="s">
        <v>47</v>
      </c>
      <c r="F13" s="50" t="s">
        <v>7</v>
      </c>
      <c r="G13" s="17">
        <f>G14</f>
        <v>633.29999999999995</v>
      </c>
      <c r="H13" s="9"/>
    </row>
    <row r="14" spans="1:9" ht="38.25" x14ac:dyDescent="0.2">
      <c r="A14" s="55" t="s">
        <v>48</v>
      </c>
      <c r="B14" s="50" t="s">
        <v>23</v>
      </c>
      <c r="C14" s="11">
        <v>1</v>
      </c>
      <c r="D14" s="11">
        <v>3</v>
      </c>
      <c r="E14" s="10" t="s">
        <v>103</v>
      </c>
      <c r="F14" s="50" t="s">
        <v>7</v>
      </c>
      <c r="G14" s="17">
        <f>G15</f>
        <v>633.29999999999995</v>
      </c>
    </row>
    <row r="15" spans="1:9" ht="25.5" x14ac:dyDescent="0.2">
      <c r="A15" s="47" t="s">
        <v>84</v>
      </c>
      <c r="B15" s="50" t="s">
        <v>23</v>
      </c>
      <c r="C15" s="11">
        <v>1</v>
      </c>
      <c r="D15" s="11">
        <v>3</v>
      </c>
      <c r="E15" s="10" t="s">
        <v>103</v>
      </c>
      <c r="F15" s="50" t="s">
        <v>49</v>
      </c>
      <c r="G15" s="17">
        <f>G16</f>
        <v>633.29999999999995</v>
      </c>
    </row>
    <row r="16" spans="1:9" ht="25.5" x14ac:dyDescent="0.2">
      <c r="A16" s="47" t="s">
        <v>85</v>
      </c>
      <c r="B16" s="50" t="s">
        <v>23</v>
      </c>
      <c r="C16" s="11">
        <v>1</v>
      </c>
      <c r="D16" s="11">
        <v>3</v>
      </c>
      <c r="E16" s="10" t="s">
        <v>103</v>
      </c>
      <c r="F16" s="50" t="s">
        <v>50</v>
      </c>
      <c r="G16" s="17">
        <f>G17</f>
        <v>633.29999999999995</v>
      </c>
    </row>
    <row r="17" spans="1:7" ht="25.5" x14ac:dyDescent="0.2">
      <c r="A17" s="132" t="s">
        <v>83</v>
      </c>
      <c r="B17" s="37" t="s">
        <v>23</v>
      </c>
      <c r="C17" s="35" t="s">
        <v>9</v>
      </c>
      <c r="D17" s="35" t="s">
        <v>10</v>
      </c>
      <c r="E17" s="37" t="s">
        <v>103</v>
      </c>
      <c r="F17" s="37" t="s">
        <v>34</v>
      </c>
      <c r="G17" s="32">
        <v>633.29999999999995</v>
      </c>
    </row>
    <row r="18" spans="1:7" ht="15" x14ac:dyDescent="0.2">
      <c r="A18" s="3" t="s">
        <v>29</v>
      </c>
      <c r="B18" s="29" t="s">
        <v>23</v>
      </c>
      <c r="C18" s="29" t="s">
        <v>9</v>
      </c>
      <c r="D18" s="29" t="s">
        <v>31</v>
      </c>
      <c r="E18" s="29"/>
      <c r="F18" s="29"/>
      <c r="G18" s="18">
        <f>G19</f>
        <v>177.59999999999997</v>
      </c>
    </row>
    <row r="19" spans="1:7" ht="15" x14ac:dyDescent="0.2">
      <c r="A19" s="5" t="s">
        <v>46</v>
      </c>
      <c r="B19" s="29" t="s">
        <v>23</v>
      </c>
      <c r="C19" s="52" t="s">
        <v>9</v>
      </c>
      <c r="D19" s="52" t="s">
        <v>31</v>
      </c>
      <c r="E19" s="10" t="s">
        <v>47</v>
      </c>
      <c r="F19" s="10"/>
      <c r="G19" s="21">
        <f>G20+G27+G34+G41</f>
        <v>177.59999999999997</v>
      </c>
    </row>
    <row r="20" spans="1:7" ht="25.5" x14ac:dyDescent="0.2">
      <c r="A20" s="56" t="s">
        <v>30</v>
      </c>
      <c r="B20" s="29" t="s">
        <v>23</v>
      </c>
      <c r="C20" s="27" t="s">
        <v>9</v>
      </c>
      <c r="D20" s="27" t="s">
        <v>31</v>
      </c>
      <c r="E20" s="10" t="s">
        <v>81</v>
      </c>
      <c r="F20" s="10" t="s">
        <v>7</v>
      </c>
      <c r="G20" s="21">
        <f>G21+G24</f>
        <v>156.1</v>
      </c>
    </row>
    <row r="21" spans="1:7" ht="25.5" x14ac:dyDescent="0.2">
      <c r="A21" s="47" t="s">
        <v>84</v>
      </c>
      <c r="B21" s="50" t="s">
        <v>23</v>
      </c>
      <c r="C21" s="27" t="s">
        <v>9</v>
      </c>
      <c r="D21" s="27" t="s">
        <v>31</v>
      </c>
      <c r="E21" s="10" t="s">
        <v>81</v>
      </c>
      <c r="F21" s="10" t="s">
        <v>49</v>
      </c>
      <c r="G21" s="21">
        <f>G22</f>
        <v>111.5</v>
      </c>
    </row>
    <row r="22" spans="1:7" ht="25.5" x14ac:dyDescent="0.2">
      <c r="A22" s="47" t="s">
        <v>85</v>
      </c>
      <c r="B22" s="50" t="s">
        <v>23</v>
      </c>
      <c r="C22" s="27" t="s">
        <v>9</v>
      </c>
      <c r="D22" s="27" t="s">
        <v>31</v>
      </c>
      <c r="E22" s="10" t="s">
        <v>81</v>
      </c>
      <c r="F22" s="10" t="s">
        <v>50</v>
      </c>
      <c r="G22" s="21">
        <f>G23</f>
        <v>111.5</v>
      </c>
    </row>
    <row r="23" spans="1:7" ht="25.5" x14ac:dyDescent="0.2">
      <c r="A23" s="132" t="s">
        <v>83</v>
      </c>
      <c r="B23" s="37" t="s">
        <v>23</v>
      </c>
      <c r="C23" s="35" t="s">
        <v>9</v>
      </c>
      <c r="D23" s="35" t="s">
        <v>31</v>
      </c>
      <c r="E23" s="37" t="s">
        <v>81</v>
      </c>
      <c r="F23" s="37" t="s">
        <v>34</v>
      </c>
      <c r="G23" s="32">
        <v>111.5</v>
      </c>
    </row>
    <row r="24" spans="1:7" ht="15" x14ac:dyDescent="0.2">
      <c r="A24" s="47" t="s">
        <v>51</v>
      </c>
      <c r="B24" s="50" t="s">
        <v>23</v>
      </c>
      <c r="C24" s="27" t="s">
        <v>9</v>
      </c>
      <c r="D24" s="27" t="s">
        <v>31</v>
      </c>
      <c r="E24" s="10" t="s">
        <v>81</v>
      </c>
      <c r="F24" s="10" t="s">
        <v>52</v>
      </c>
      <c r="G24" s="18">
        <f>G25</f>
        <v>44.6</v>
      </c>
    </row>
    <row r="25" spans="1:7" ht="15" x14ac:dyDescent="0.2">
      <c r="A25" s="47" t="s">
        <v>53</v>
      </c>
      <c r="B25" s="50" t="s">
        <v>23</v>
      </c>
      <c r="C25" s="27" t="s">
        <v>9</v>
      </c>
      <c r="D25" s="27" t="s">
        <v>31</v>
      </c>
      <c r="E25" s="10" t="s">
        <v>81</v>
      </c>
      <c r="F25" s="10" t="s">
        <v>54</v>
      </c>
      <c r="G25" s="18">
        <f>G26</f>
        <v>44.6</v>
      </c>
    </row>
    <row r="26" spans="1:7" ht="15" x14ac:dyDescent="0.2">
      <c r="A26" s="51" t="s">
        <v>40</v>
      </c>
      <c r="B26" s="37" t="s">
        <v>23</v>
      </c>
      <c r="C26" s="35" t="s">
        <v>9</v>
      </c>
      <c r="D26" s="35" t="s">
        <v>31</v>
      </c>
      <c r="E26" s="37" t="s">
        <v>81</v>
      </c>
      <c r="F26" s="37" t="s">
        <v>41</v>
      </c>
      <c r="G26" s="32">
        <v>44.6</v>
      </c>
    </row>
    <row r="27" spans="1:7" ht="89.25" x14ac:dyDescent="0.2">
      <c r="A27" s="47" t="s">
        <v>155</v>
      </c>
      <c r="B27" s="10" t="s">
        <v>23</v>
      </c>
      <c r="C27" s="29" t="s">
        <v>9</v>
      </c>
      <c r="D27" s="29" t="s">
        <v>31</v>
      </c>
      <c r="E27" s="10" t="s">
        <v>156</v>
      </c>
      <c r="F27" s="10"/>
      <c r="G27" s="21">
        <f>G30+G33</f>
        <v>7.1</v>
      </c>
    </row>
    <row r="28" spans="1:7" ht="63.75" x14ac:dyDescent="0.2">
      <c r="A28" s="47" t="s">
        <v>157</v>
      </c>
      <c r="B28" s="10" t="s">
        <v>23</v>
      </c>
      <c r="C28" s="29" t="s">
        <v>9</v>
      </c>
      <c r="D28" s="29" t="s">
        <v>31</v>
      </c>
      <c r="E28" s="10" t="s">
        <v>156</v>
      </c>
      <c r="F28" s="10" t="s">
        <v>158</v>
      </c>
      <c r="G28" s="21">
        <f>G29</f>
        <v>5.6</v>
      </c>
    </row>
    <row r="29" spans="1:7" ht="25.5" x14ac:dyDescent="0.2">
      <c r="A29" s="47" t="s">
        <v>159</v>
      </c>
      <c r="B29" s="10" t="s">
        <v>23</v>
      </c>
      <c r="C29" s="29" t="s">
        <v>9</v>
      </c>
      <c r="D29" s="29" t="s">
        <v>31</v>
      </c>
      <c r="E29" s="10" t="s">
        <v>156</v>
      </c>
      <c r="F29" s="10" t="s">
        <v>160</v>
      </c>
      <c r="G29" s="21">
        <f>G30</f>
        <v>5.6</v>
      </c>
    </row>
    <row r="30" spans="1:7" ht="38.25" x14ac:dyDescent="0.2">
      <c r="A30" s="51" t="s">
        <v>161</v>
      </c>
      <c r="B30" s="37" t="s">
        <v>23</v>
      </c>
      <c r="C30" s="35" t="s">
        <v>9</v>
      </c>
      <c r="D30" s="35" t="s">
        <v>31</v>
      </c>
      <c r="E30" s="37" t="s">
        <v>156</v>
      </c>
      <c r="F30" s="37" t="s">
        <v>162</v>
      </c>
      <c r="G30" s="32">
        <v>5.6</v>
      </c>
    </row>
    <row r="31" spans="1:7" ht="25.5" x14ac:dyDescent="0.2">
      <c r="A31" s="47" t="s">
        <v>84</v>
      </c>
      <c r="B31" s="10" t="s">
        <v>23</v>
      </c>
      <c r="C31" s="29" t="s">
        <v>9</v>
      </c>
      <c r="D31" s="29" t="s">
        <v>31</v>
      </c>
      <c r="E31" s="10" t="s">
        <v>156</v>
      </c>
      <c r="F31" s="10" t="s">
        <v>49</v>
      </c>
      <c r="G31" s="21">
        <f>G32</f>
        <v>1.5</v>
      </c>
    </row>
    <row r="32" spans="1:7" ht="25.5" x14ac:dyDescent="0.2">
      <c r="A32" s="47" t="s">
        <v>163</v>
      </c>
      <c r="B32" s="10" t="s">
        <v>23</v>
      </c>
      <c r="C32" s="29" t="s">
        <v>9</v>
      </c>
      <c r="D32" s="29" t="s">
        <v>31</v>
      </c>
      <c r="E32" s="10" t="s">
        <v>156</v>
      </c>
      <c r="F32" s="10" t="s">
        <v>50</v>
      </c>
      <c r="G32" s="21">
        <f>G33</f>
        <v>1.5</v>
      </c>
    </row>
    <row r="33" spans="1:7" ht="25.5" x14ac:dyDescent="0.2">
      <c r="A33" s="51" t="s">
        <v>83</v>
      </c>
      <c r="B33" s="37" t="s">
        <v>23</v>
      </c>
      <c r="C33" s="35" t="s">
        <v>9</v>
      </c>
      <c r="D33" s="35" t="s">
        <v>31</v>
      </c>
      <c r="E33" s="37" t="s">
        <v>156</v>
      </c>
      <c r="F33" s="37" t="s">
        <v>34</v>
      </c>
      <c r="G33" s="32">
        <v>1.5</v>
      </c>
    </row>
    <row r="34" spans="1:7" ht="89.25" x14ac:dyDescent="0.2">
      <c r="A34" s="47" t="s">
        <v>164</v>
      </c>
      <c r="B34" s="10" t="s">
        <v>23</v>
      </c>
      <c r="C34" s="29" t="s">
        <v>9</v>
      </c>
      <c r="D34" s="29" t="s">
        <v>31</v>
      </c>
      <c r="E34" s="10" t="s">
        <v>165</v>
      </c>
      <c r="F34" s="10"/>
      <c r="G34" s="21">
        <f>G37+G40</f>
        <v>7.2</v>
      </c>
    </row>
    <row r="35" spans="1:7" ht="63.75" x14ac:dyDescent="0.2">
      <c r="A35" s="47" t="s">
        <v>157</v>
      </c>
      <c r="B35" s="10" t="s">
        <v>23</v>
      </c>
      <c r="C35" s="29" t="s">
        <v>9</v>
      </c>
      <c r="D35" s="29" t="s">
        <v>31</v>
      </c>
      <c r="E35" s="10" t="s">
        <v>165</v>
      </c>
      <c r="F35" s="10" t="s">
        <v>158</v>
      </c>
      <c r="G35" s="21">
        <f>G36</f>
        <v>5.7</v>
      </c>
    </row>
    <row r="36" spans="1:7" ht="25.5" x14ac:dyDescent="0.2">
      <c r="A36" s="47" t="s">
        <v>159</v>
      </c>
      <c r="B36" s="10" t="s">
        <v>23</v>
      </c>
      <c r="C36" s="29" t="s">
        <v>9</v>
      </c>
      <c r="D36" s="29" t="s">
        <v>31</v>
      </c>
      <c r="E36" s="10" t="s">
        <v>165</v>
      </c>
      <c r="F36" s="10" t="s">
        <v>160</v>
      </c>
      <c r="G36" s="21">
        <f>G37</f>
        <v>5.7</v>
      </c>
    </row>
    <row r="37" spans="1:7" ht="38.25" x14ac:dyDescent="0.2">
      <c r="A37" s="51" t="s">
        <v>161</v>
      </c>
      <c r="B37" s="37" t="s">
        <v>23</v>
      </c>
      <c r="C37" s="35" t="s">
        <v>9</v>
      </c>
      <c r="D37" s="35" t="s">
        <v>31</v>
      </c>
      <c r="E37" s="37" t="s">
        <v>165</v>
      </c>
      <c r="F37" s="37" t="s">
        <v>162</v>
      </c>
      <c r="G37" s="32">
        <v>5.7</v>
      </c>
    </row>
    <row r="38" spans="1:7" ht="25.5" x14ac:dyDescent="0.2">
      <c r="A38" s="47" t="s">
        <v>84</v>
      </c>
      <c r="B38" s="10" t="s">
        <v>23</v>
      </c>
      <c r="C38" s="29" t="s">
        <v>9</v>
      </c>
      <c r="D38" s="29" t="s">
        <v>31</v>
      </c>
      <c r="E38" s="10" t="s">
        <v>165</v>
      </c>
      <c r="F38" s="10" t="s">
        <v>49</v>
      </c>
      <c r="G38" s="21">
        <f>G39</f>
        <v>1.5</v>
      </c>
    </row>
    <row r="39" spans="1:7" ht="25.5" x14ac:dyDescent="0.2">
      <c r="A39" s="47" t="s">
        <v>163</v>
      </c>
      <c r="B39" s="10" t="s">
        <v>23</v>
      </c>
      <c r="C39" s="29" t="s">
        <v>9</v>
      </c>
      <c r="D39" s="29" t="s">
        <v>31</v>
      </c>
      <c r="E39" s="10" t="s">
        <v>165</v>
      </c>
      <c r="F39" s="10" t="s">
        <v>50</v>
      </c>
      <c r="G39" s="21">
        <f>G40</f>
        <v>1.5</v>
      </c>
    </row>
    <row r="40" spans="1:7" ht="25.5" x14ac:dyDescent="0.2">
      <c r="A40" s="51" t="s">
        <v>83</v>
      </c>
      <c r="B40" s="37" t="s">
        <v>23</v>
      </c>
      <c r="C40" s="35" t="s">
        <v>9</v>
      </c>
      <c r="D40" s="35" t="s">
        <v>31</v>
      </c>
      <c r="E40" s="37" t="s">
        <v>165</v>
      </c>
      <c r="F40" s="37" t="s">
        <v>34</v>
      </c>
      <c r="G40" s="32">
        <v>1.5</v>
      </c>
    </row>
    <row r="41" spans="1:7" ht="89.25" x14ac:dyDescent="0.2">
      <c r="A41" s="47" t="s">
        <v>166</v>
      </c>
      <c r="B41" s="10" t="s">
        <v>23</v>
      </c>
      <c r="C41" s="29" t="s">
        <v>9</v>
      </c>
      <c r="D41" s="29" t="s">
        <v>31</v>
      </c>
      <c r="E41" s="10" t="s">
        <v>167</v>
      </c>
      <c r="F41" s="10"/>
      <c r="G41" s="21">
        <f>G44+G47</f>
        <v>7.2</v>
      </c>
    </row>
    <row r="42" spans="1:7" ht="63.75" x14ac:dyDescent="0.2">
      <c r="A42" s="47" t="s">
        <v>157</v>
      </c>
      <c r="B42" s="10" t="s">
        <v>23</v>
      </c>
      <c r="C42" s="29" t="s">
        <v>9</v>
      </c>
      <c r="D42" s="29" t="s">
        <v>31</v>
      </c>
      <c r="E42" s="10" t="s">
        <v>167</v>
      </c>
      <c r="F42" s="10" t="s">
        <v>158</v>
      </c>
      <c r="G42" s="21">
        <f>G43</f>
        <v>5.7</v>
      </c>
    </row>
    <row r="43" spans="1:7" ht="25.5" x14ac:dyDescent="0.2">
      <c r="A43" s="47" t="s">
        <v>159</v>
      </c>
      <c r="B43" s="10" t="s">
        <v>23</v>
      </c>
      <c r="C43" s="29" t="s">
        <v>9</v>
      </c>
      <c r="D43" s="29" t="s">
        <v>31</v>
      </c>
      <c r="E43" s="10" t="s">
        <v>167</v>
      </c>
      <c r="F43" s="10" t="s">
        <v>160</v>
      </c>
      <c r="G43" s="21">
        <f>G44</f>
        <v>5.7</v>
      </c>
    </row>
    <row r="44" spans="1:7" ht="38.25" x14ac:dyDescent="0.2">
      <c r="A44" s="51" t="s">
        <v>161</v>
      </c>
      <c r="B44" s="37" t="s">
        <v>23</v>
      </c>
      <c r="C44" s="35" t="s">
        <v>9</v>
      </c>
      <c r="D44" s="35" t="s">
        <v>31</v>
      </c>
      <c r="E44" s="37" t="s">
        <v>167</v>
      </c>
      <c r="F44" s="37" t="s">
        <v>162</v>
      </c>
      <c r="G44" s="32">
        <v>5.7</v>
      </c>
    </row>
    <row r="45" spans="1:7" ht="25.5" x14ac:dyDescent="0.2">
      <c r="A45" s="47" t="s">
        <v>84</v>
      </c>
      <c r="B45" s="10" t="s">
        <v>23</v>
      </c>
      <c r="C45" s="29" t="s">
        <v>9</v>
      </c>
      <c r="D45" s="29" t="s">
        <v>31</v>
      </c>
      <c r="E45" s="10" t="s">
        <v>167</v>
      </c>
      <c r="F45" s="10" t="s">
        <v>49</v>
      </c>
      <c r="G45" s="21">
        <f>G46</f>
        <v>1.5</v>
      </c>
    </row>
    <row r="46" spans="1:7" ht="25.5" x14ac:dyDescent="0.2">
      <c r="A46" s="47" t="s">
        <v>163</v>
      </c>
      <c r="B46" s="10" t="s">
        <v>23</v>
      </c>
      <c r="C46" s="29" t="s">
        <v>9</v>
      </c>
      <c r="D46" s="29" t="s">
        <v>31</v>
      </c>
      <c r="E46" s="10" t="s">
        <v>167</v>
      </c>
      <c r="F46" s="10" t="s">
        <v>50</v>
      </c>
      <c r="G46" s="21">
        <f>G47</f>
        <v>1.5</v>
      </c>
    </row>
    <row r="47" spans="1:7" ht="25.5" x14ac:dyDescent="0.2">
      <c r="A47" s="51" t="s">
        <v>83</v>
      </c>
      <c r="B47" s="37" t="s">
        <v>23</v>
      </c>
      <c r="C47" s="35" t="s">
        <v>9</v>
      </c>
      <c r="D47" s="35" t="s">
        <v>31</v>
      </c>
      <c r="E47" s="37" t="s">
        <v>167</v>
      </c>
      <c r="F47" s="37" t="s">
        <v>34</v>
      </c>
      <c r="G47" s="32">
        <v>1.5</v>
      </c>
    </row>
    <row r="48" spans="1:7" ht="25.5" x14ac:dyDescent="0.2">
      <c r="A48" s="57" t="s">
        <v>55</v>
      </c>
      <c r="B48" s="34" t="s">
        <v>23</v>
      </c>
      <c r="C48" s="34" t="s">
        <v>10</v>
      </c>
      <c r="D48" s="34" t="s">
        <v>26</v>
      </c>
      <c r="E48" s="34"/>
      <c r="F48" s="34"/>
      <c r="G48" s="19">
        <f t="shared" ref="G48:G53" si="1">G49</f>
        <v>1200</v>
      </c>
    </row>
    <row r="49" spans="1:7" ht="15" x14ac:dyDescent="0.2">
      <c r="A49" s="58" t="s">
        <v>27</v>
      </c>
      <c r="B49" s="30" t="s">
        <v>23</v>
      </c>
      <c r="C49" s="30" t="s">
        <v>10</v>
      </c>
      <c r="D49" s="30" t="s">
        <v>25</v>
      </c>
      <c r="E49" s="71"/>
      <c r="F49" s="30"/>
      <c r="G49" s="18">
        <f t="shared" si="1"/>
        <v>1200</v>
      </c>
    </row>
    <row r="50" spans="1:7" ht="15" x14ac:dyDescent="0.2">
      <c r="A50" s="5" t="s">
        <v>46</v>
      </c>
      <c r="B50" s="31" t="s">
        <v>23</v>
      </c>
      <c r="C50" s="31" t="s">
        <v>10</v>
      </c>
      <c r="D50" s="31" t="s">
        <v>25</v>
      </c>
      <c r="E50" s="10" t="s">
        <v>47</v>
      </c>
      <c r="F50" s="31"/>
      <c r="G50" s="18">
        <f>G51</f>
        <v>1200</v>
      </c>
    </row>
    <row r="51" spans="1:7" ht="25.5" x14ac:dyDescent="0.2">
      <c r="A51" s="59" t="s">
        <v>111</v>
      </c>
      <c r="B51" s="31" t="s">
        <v>23</v>
      </c>
      <c r="C51" s="31" t="s">
        <v>10</v>
      </c>
      <c r="D51" s="31" t="s">
        <v>25</v>
      </c>
      <c r="E51" s="10" t="s">
        <v>104</v>
      </c>
      <c r="F51" s="31"/>
      <c r="G51" s="18">
        <f t="shared" si="1"/>
        <v>1200</v>
      </c>
    </row>
    <row r="52" spans="1:7" ht="25.5" x14ac:dyDescent="0.2">
      <c r="A52" s="47" t="s">
        <v>84</v>
      </c>
      <c r="B52" s="30">
        <v>920</v>
      </c>
      <c r="C52" s="31" t="s">
        <v>10</v>
      </c>
      <c r="D52" s="31" t="s">
        <v>25</v>
      </c>
      <c r="E52" s="10" t="s">
        <v>104</v>
      </c>
      <c r="F52" s="30" t="s">
        <v>49</v>
      </c>
      <c r="G52" s="18">
        <f t="shared" si="1"/>
        <v>1200</v>
      </c>
    </row>
    <row r="53" spans="1:7" ht="25.5" x14ac:dyDescent="0.2">
      <c r="A53" s="47" t="s">
        <v>85</v>
      </c>
      <c r="B53" s="30">
        <v>920</v>
      </c>
      <c r="C53" s="31" t="s">
        <v>10</v>
      </c>
      <c r="D53" s="31" t="s">
        <v>25</v>
      </c>
      <c r="E53" s="10" t="s">
        <v>104</v>
      </c>
      <c r="F53" s="30" t="s">
        <v>50</v>
      </c>
      <c r="G53" s="18">
        <f t="shared" si="1"/>
        <v>1200</v>
      </c>
    </row>
    <row r="54" spans="1:7" ht="25.5" x14ac:dyDescent="0.2">
      <c r="A54" s="133" t="s">
        <v>83</v>
      </c>
      <c r="B54" s="48" t="s">
        <v>23</v>
      </c>
      <c r="C54" s="48" t="s">
        <v>10</v>
      </c>
      <c r="D54" s="48" t="s">
        <v>25</v>
      </c>
      <c r="E54" s="37" t="s">
        <v>104</v>
      </c>
      <c r="F54" s="48" t="s">
        <v>34</v>
      </c>
      <c r="G54" s="32">
        <v>1200</v>
      </c>
    </row>
    <row r="55" spans="1:7" ht="14.25" x14ac:dyDescent="0.2">
      <c r="A55" s="57" t="s">
        <v>56</v>
      </c>
      <c r="B55" s="34">
        <v>920</v>
      </c>
      <c r="C55" s="34" t="s">
        <v>11</v>
      </c>
      <c r="D55" s="34" t="s">
        <v>26</v>
      </c>
      <c r="E55" s="34"/>
      <c r="F55" s="34"/>
      <c r="G55" s="19">
        <f>G56</f>
        <v>73117</v>
      </c>
    </row>
    <row r="56" spans="1:7" ht="15" x14ac:dyDescent="0.2">
      <c r="A56" s="58" t="s">
        <v>33</v>
      </c>
      <c r="B56" s="30">
        <v>920</v>
      </c>
      <c r="C56" s="30" t="s">
        <v>11</v>
      </c>
      <c r="D56" s="30" t="s">
        <v>24</v>
      </c>
      <c r="E56" s="30"/>
      <c r="F56" s="30"/>
      <c r="G56" s="18">
        <f>G57</f>
        <v>73117</v>
      </c>
    </row>
    <row r="57" spans="1:7" ht="15" x14ac:dyDescent="0.2">
      <c r="A57" s="5" t="s">
        <v>46</v>
      </c>
      <c r="B57" s="30">
        <v>920</v>
      </c>
      <c r="C57" s="30" t="s">
        <v>11</v>
      </c>
      <c r="D57" s="30" t="s">
        <v>24</v>
      </c>
      <c r="E57" s="10" t="s">
        <v>47</v>
      </c>
      <c r="F57" s="30"/>
      <c r="G57" s="18">
        <f>G58+G62+G66+G70+G74+G78</f>
        <v>73117</v>
      </c>
    </row>
    <row r="58" spans="1:7" ht="48.75" customHeight="1" x14ac:dyDescent="0.2">
      <c r="A58" s="58" t="s">
        <v>126</v>
      </c>
      <c r="B58" s="30" t="s">
        <v>23</v>
      </c>
      <c r="C58" s="30" t="s">
        <v>11</v>
      </c>
      <c r="D58" s="30" t="s">
        <v>24</v>
      </c>
      <c r="E58" s="30" t="s">
        <v>92</v>
      </c>
      <c r="F58" s="31"/>
      <c r="G58" s="18">
        <f>G61</f>
        <v>49414.1</v>
      </c>
    </row>
    <row r="59" spans="1:7" ht="25.5" x14ac:dyDescent="0.2">
      <c r="A59" s="47" t="s">
        <v>84</v>
      </c>
      <c r="B59" s="30">
        <v>920</v>
      </c>
      <c r="C59" s="30" t="s">
        <v>11</v>
      </c>
      <c r="D59" s="30" t="s">
        <v>24</v>
      </c>
      <c r="E59" s="30" t="s">
        <v>92</v>
      </c>
      <c r="F59" s="30" t="s">
        <v>49</v>
      </c>
      <c r="G59" s="18">
        <f>G60</f>
        <v>49414.1</v>
      </c>
    </row>
    <row r="60" spans="1:7" ht="25.5" x14ac:dyDescent="0.2">
      <c r="A60" s="47" t="s">
        <v>85</v>
      </c>
      <c r="B60" s="30">
        <v>920</v>
      </c>
      <c r="C60" s="30" t="s">
        <v>11</v>
      </c>
      <c r="D60" s="30" t="s">
        <v>24</v>
      </c>
      <c r="E60" s="30" t="s">
        <v>92</v>
      </c>
      <c r="F60" s="30" t="s">
        <v>50</v>
      </c>
      <c r="G60" s="18">
        <f>G61</f>
        <v>49414.1</v>
      </c>
    </row>
    <row r="61" spans="1:7" ht="25.5" x14ac:dyDescent="0.2">
      <c r="A61" s="132" t="s">
        <v>83</v>
      </c>
      <c r="B61" s="35" t="s">
        <v>23</v>
      </c>
      <c r="C61" s="35" t="s">
        <v>11</v>
      </c>
      <c r="D61" s="35" t="s">
        <v>24</v>
      </c>
      <c r="E61" s="35" t="s">
        <v>92</v>
      </c>
      <c r="F61" s="48" t="s">
        <v>34</v>
      </c>
      <c r="G61" s="32">
        <v>49414.1</v>
      </c>
    </row>
    <row r="62" spans="1:7" ht="25.5" x14ac:dyDescent="0.2">
      <c r="A62" s="134" t="s">
        <v>123</v>
      </c>
      <c r="B62" s="30">
        <v>920</v>
      </c>
      <c r="C62" s="30" t="s">
        <v>11</v>
      </c>
      <c r="D62" s="30" t="s">
        <v>24</v>
      </c>
      <c r="E62" s="30" t="s">
        <v>122</v>
      </c>
      <c r="F62" s="31"/>
      <c r="G62" s="20">
        <f>G63</f>
        <v>296.60000000000002</v>
      </c>
    </row>
    <row r="63" spans="1:7" ht="25.5" x14ac:dyDescent="0.2">
      <c r="A63" s="47" t="s">
        <v>84</v>
      </c>
      <c r="B63" s="30">
        <v>920</v>
      </c>
      <c r="C63" s="30" t="s">
        <v>11</v>
      </c>
      <c r="D63" s="30" t="s">
        <v>24</v>
      </c>
      <c r="E63" s="30" t="s">
        <v>122</v>
      </c>
      <c r="F63" s="31" t="s">
        <v>49</v>
      </c>
      <c r="G63" s="20">
        <f>G64</f>
        <v>296.60000000000002</v>
      </c>
    </row>
    <row r="64" spans="1:7" ht="25.5" x14ac:dyDescent="0.2">
      <c r="A64" s="47" t="s">
        <v>85</v>
      </c>
      <c r="B64" s="30">
        <v>920</v>
      </c>
      <c r="C64" s="30" t="s">
        <v>11</v>
      </c>
      <c r="D64" s="30" t="s">
        <v>24</v>
      </c>
      <c r="E64" s="30" t="s">
        <v>122</v>
      </c>
      <c r="F64" s="31" t="s">
        <v>50</v>
      </c>
      <c r="G64" s="20">
        <f>G65</f>
        <v>296.60000000000002</v>
      </c>
    </row>
    <row r="65" spans="1:7" ht="25.5" x14ac:dyDescent="0.2">
      <c r="A65" s="132" t="s">
        <v>83</v>
      </c>
      <c r="B65" s="35" t="s">
        <v>23</v>
      </c>
      <c r="C65" s="35" t="s">
        <v>11</v>
      </c>
      <c r="D65" s="35" t="s">
        <v>24</v>
      </c>
      <c r="E65" s="35" t="s">
        <v>122</v>
      </c>
      <c r="F65" s="48" t="s">
        <v>34</v>
      </c>
      <c r="G65" s="32">
        <v>296.60000000000002</v>
      </c>
    </row>
    <row r="66" spans="1:7" ht="25.5" x14ac:dyDescent="0.2">
      <c r="A66" s="134" t="s">
        <v>121</v>
      </c>
      <c r="B66" s="30">
        <v>920</v>
      </c>
      <c r="C66" s="30" t="s">
        <v>11</v>
      </c>
      <c r="D66" s="30" t="s">
        <v>24</v>
      </c>
      <c r="E66" s="30" t="s">
        <v>120</v>
      </c>
      <c r="F66" s="31"/>
      <c r="G66" s="20">
        <f>G67</f>
        <v>1121.4000000000001</v>
      </c>
    </row>
    <row r="67" spans="1:7" ht="25.5" x14ac:dyDescent="0.2">
      <c r="A67" s="47" t="s">
        <v>84</v>
      </c>
      <c r="B67" s="30">
        <v>920</v>
      </c>
      <c r="C67" s="30" t="s">
        <v>11</v>
      </c>
      <c r="D67" s="30" t="s">
        <v>24</v>
      </c>
      <c r="E67" s="30" t="s">
        <v>120</v>
      </c>
      <c r="F67" s="31" t="s">
        <v>49</v>
      </c>
      <c r="G67" s="20">
        <f>G68</f>
        <v>1121.4000000000001</v>
      </c>
    </row>
    <row r="68" spans="1:7" ht="25.5" x14ac:dyDescent="0.2">
      <c r="A68" s="47" t="s">
        <v>85</v>
      </c>
      <c r="B68" s="30">
        <v>920</v>
      </c>
      <c r="C68" s="30" t="s">
        <v>11</v>
      </c>
      <c r="D68" s="30" t="s">
        <v>24</v>
      </c>
      <c r="E68" s="30" t="s">
        <v>120</v>
      </c>
      <c r="F68" s="31" t="s">
        <v>50</v>
      </c>
      <c r="G68" s="20">
        <f>G69</f>
        <v>1121.4000000000001</v>
      </c>
    </row>
    <row r="69" spans="1:7" ht="25.5" x14ac:dyDescent="0.2">
      <c r="A69" s="132" t="s">
        <v>83</v>
      </c>
      <c r="B69" s="35" t="s">
        <v>23</v>
      </c>
      <c r="C69" s="35" t="s">
        <v>11</v>
      </c>
      <c r="D69" s="35" t="s">
        <v>24</v>
      </c>
      <c r="E69" s="35" t="s">
        <v>120</v>
      </c>
      <c r="F69" s="48" t="s">
        <v>34</v>
      </c>
      <c r="G69" s="32">
        <v>1121.4000000000001</v>
      </c>
    </row>
    <row r="70" spans="1:7" ht="42" customHeight="1" x14ac:dyDescent="0.2">
      <c r="A70" s="58" t="s">
        <v>125</v>
      </c>
      <c r="B70" s="30">
        <v>920</v>
      </c>
      <c r="C70" s="30" t="s">
        <v>11</v>
      </c>
      <c r="D70" s="30" t="s">
        <v>24</v>
      </c>
      <c r="E70" s="30" t="s">
        <v>124</v>
      </c>
      <c r="F70" s="31"/>
      <c r="G70" s="20">
        <f>G71</f>
        <v>21428.7</v>
      </c>
    </row>
    <row r="71" spans="1:7" ht="25.5" x14ac:dyDescent="0.2">
      <c r="A71" s="47" t="s">
        <v>84</v>
      </c>
      <c r="B71" s="30">
        <v>920</v>
      </c>
      <c r="C71" s="30" t="s">
        <v>11</v>
      </c>
      <c r="D71" s="30" t="s">
        <v>24</v>
      </c>
      <c r="E71" s="30" t="s">
        <v>124</v>
      </c>
      <c r="F71" s="31" t="s">
        <v>49</v>
      </c>
      <c r="G71" s="20">
        <f>G72</f>
        <v>21428.7</v>
      </c>
    </row>
    <row r="72" spans="1:7" ht="25.5" x14ac:dyDescent="0.2">
      <c r="A72" s="47" t="s">
        <v>85</v>
      </c>
      <c r="B72" s="30">
        <v>920</v>
      </c>
      <c r="C72" s="30" t="s">
        <v>11</v>
      </c>
      <c r="D72" s="30" t="s">
        <v>24</v>
      </c>
      <c r="E72" s="30" t="s">
        <v>124</v>
      </c>
      <c r="F72" s="31" t="s">
        <v>50</v>
      </c>
      <c r="G72" s="20">
        <f>G73</f>
        <v>21428.7</v>
      </c>
    </row>
    <row r="73" spans="1:7" ht="25.5" x14ac:dyDescent="0.2">
      <c r="A73" s="61" t="s">
        <v>86</v>
      </c>
      <c r="B73" s="35" t="s">
        <v>23</v>
      </c>
      <c r="C73" s="35" t="s">
        <v>11</v>
      </c>
      <c r="D73" s="35" t="s">
        <v>24</v>
      </c>
      <c r="E73" s="35" t="s">
        <v>124</v>
      </c>
      <c r="F73" s="48" t="s">
        <v>36</v>
      </c>
      <c r="G73" s="32">
        <v>21428.7</v>
      </c>
    </row>
    <row r="74" spans="1:7" ht="39.75" customHeight="1" x14ac:dyDescent="0.2">
      <c r="A74" s="58" t="s">
        <v>127</v>
      </c>
      <c r="B74" s="30">
        <v>920</v>
      </c>
      <c r="C74" s="30" t="s">
        <v>11</v>
      </c>
      <c r="D74" s="30" t="s">
        <v>24</v>
      </c>
      <c r="E74" s="30" t="s">
        <v>113</v>
      </c>
      <c r="F74" s="30"/>
      <c r="G74" s="18">
        <f>G77</f>
        <v>11.4</v>
      </c>
    </row>
    <row r="75" spans="1:7" ht="18" customHeight="1" x14ac:dyDescent="0.2">
      <c r="A75" s="47" t="s">
        <v>84</v>
      </c>
      <c r="B75" s="30">
        <v>920</v>
      </c>
      <c r="C75" s="30" t="s">
        <v>11</v>
      </c>
      <c r="D75" s="30" t="s">
        <v>24</v>
      </c>
      <c r="E75" s="30" t="s">
        <v>113</v>
      </c>
      <c r="F75" s="30" t="s">
        <v>49</v>
      </c>
      <c r="G75" s="18">
        <f>G76</f>
        <v>11.4</v>
      </c>
    </row>
    <row r="76" spans="1:7" ht="25.5" x14ac:dyDescent="0.2">
      <c r="A76" s="47" t="s">
        <v>85</v>
      </c>
      <c r="B76" s="30">
        <v>920</v>
      </c>
      <c r="C76" s="30" t="s">
        <v>11</v>
      </c>
      <c r="D76" s="30" t="s">
        <v>24</v>
      </c>
      <c r="E76" s="30" t="s">
        <v>113</v>
      </c>
      <c r="F76" s="30" t="s">
        <v>50</v>
      </c>
      <c r="G76" s="18">
        <f>G77</f>
        <v>11.4</v>
      </c>
    </row>
    <row r="77" spans="1:7" ht="25.5" x14ac:dyDescent="0.2">
      <c r="A77" s="132" t="s">
        <v>83</v>
      </c>
      <c r="B77" s="35">
        <v>920</v>
      </c>
      <c r="C77" s="35" t="s">
        <v>11</v>
      </c>
      <c r="D77" s="35" t="s">
        <v>24</v>
      </c>
      <c r="E77" s="35" t="s">
        <v>113</v>
      </c>
      <c r="F77" s="48" t="s">
        <v>34</v>
      </c>
      <c r="G77" s="32">
        <v>11.4</v>
      </c>
    </row>
    <row r="78" spans="1:7" ht="52.5" customHeight="1" x14ac:dyDescent="0.2">
      <c r="A78" s="58" t="s">
        <v>128</v>
      </c>
      <c r="B78" s="30">
        <v>920</v>
      </c>
      <c r="C78" s="30" t="s">
        <v>11</v>
      </c>
      <c r="D78" s="30" t="s">
        <v>24</v>
      </c>
      <c r="E78" s="30" t="s">
        <v>114</v>
      </c>
      <c r="F78" s="31"/>
      <c r="G78" s="20">
        <f>G79</f>
        <v>844.8</v>
      </c>
    </row>
    <row r="79" spans="1:7" ht="25.5" x14ac:dyDescent="0.2">
      <c r="A79" s="47" t="s">
        <v>84</v>
      </c>
      <c r="B79" s="30">
        <v>920</v>
      </c>
      <c r="C79" s="30" t="s">
        <v>11</v>
      </c>
      <c r="D79" s="30" t="s">
        <v>24</v>
      </c>
      <c r="E79" s="30" t="s">
        <v>114</v>
      </c>
      <c r="F79" s="30" t="s">
        <v>49</v>
      </c>
      <c r="G79" s="20">
        <f>G80</f>
        <v>844.8</v>
      </c>
    </row>
    <row r="80" spans="1:7" ht="25.5" x14ac:dyDescent="0.2">
      <c r="A80" s="47" t="s">
        <v>85</v>
      </c>
      <c r="B80" s="30">
        <v>920</v>
      </c>
      <c r="C80" s="30" t="s">
        <v>11</v>
      </c>
      <c r="D80" s="30" t="s">
        <v>24</v>
      </c>
      <c r="E80" s="30" t="s">
        <v>114</v>
      </c>
      <c r="F80" s="30" t="s">
        <v>50</v>
      </c>
      <c r="G80" s="20">
        <f>G81</f>
        <v>844.8</v>
      </c>
    </row>
    <row r="81" spans="1:7" ht="25.5" x14ac:dyDescent="0.2">
      <c r="A81" s="61" t="s">
        <v>86</v>
      </c>
      <c r="B81" s="35">
        <v>920</v>
      </c>
      <c r="C81" s="35" t="s">
        <v>11</v>
      </c>
      <c r="D81" s="35" t="s">
        <v>24</v>
      </c>
      <c r="E81" s="35" t="s">
        <v>114</v>
      </c>
      <c r="F81" s="48" t="s">
        <v>36</v>
      </c>
      <c r="G81" s="32">
        <v>844.8</v>
      </c>
    </row>
    <row r="82" spans="1:7" ht="21.75" customHeight="1" x14ac:dyDescent="0.2">
      <c r="A82" s="57" t="s">
        <v>57</v>
      </c>
      <c r="B82" s="34">
        <v>920</v>
      </c>
      <c r="C82" s="34" t="s">
        <v>12</v>
      </c>
      <c r="D82" s="34" t="s">
        <v>26</v>
      </c>
      <c r="E82" s="34"/>
      <c r="F82" s="34" t="s">
        <v>7</v>
      </c>
      <c r="G82" s="16">
        <f>G83+G89+G97</f>
        <v>46128.4</v>
      </c>
    </row>
    <row r="83" spans="1:7" ht="15" x14ac:dyDescent="0.2">
      <c r="A83" s="62" t="s">
        <v>58</v>
      </c>
      <c r="B83" s="36" t="s">
        <v>23</v>
      </c>
      <c r="C83" s="30" t="s">
        <v>12</v>
      </c>
      <c r="D83" s="30" t="s">
        <v>9</v>
      </c>
      <c r="E83" s="36"/>
      <c r="F83" s="36" t="s">
        <v>7</v>
      </c>
      <c r="G83" s="18">
        <f>G84</f>
        <v>200</v>
      </c>
    </row>
    <row r="84" spans="1:7" ht="15" x14ac:dyDescent="0.2">
      <c r="A84" s="5" t="s">
        <v>46</v>
      </c>
      <c r="B84" s="30">
        <v>920</v>
      </c>
      <c r="C84" s="30" t="s">
        <v>12</v>
      </c>
      <c r="D84" s="30" t="s">
        <v>9</v>
      </c>
      <c r="E84" s="10" t="s">
        <v>47</v>
      </c>
      <c r="F84" s="36"/>
      <c r="G84" s="18">
        <f>G85</f>
        <v>200</v>
      </c>
    </row>
    <row r="85" spans="1:7" ht="15" x14ac:dyDescent="0.2">
      <c r="A85" s="58" t="s">
        <v>66</v>
      </c>
      <c r="B85" s="36" t="s">
        <v>23</v>
      </c>
      <c r="C85" s="30" t="s">
        <v>12</v>
      </c>
      <c r="D85" s="30" t="s">
        <v>9</v>
      </c>
      <c r="E85" s="36" t="s">
        <v>93</v>
      </c>
      <c r="F85" s="36"/>
      <c r="G85" s="20">
        <f>G86</f>
        <v>200</v>
      </c>
    </row>
    <row r="86" spans="1:7" ht="25.5" x14ac:dyDescent="0.2">
      <c r="A86" s="47" t="s">
        <v>84</v>
      </c>
      <c r="B86" s="30">
        <v>920</v>
      </c>
      <c r="C86" s="30" t="s">
        <v>12</v>
      </c>
      <c r="D86" s="30" t="s">
        <v>9</v>
      </c>
      <c r="E86" s="36" t="s">
        <v>93</v>
      </c>
      <c r="F86" s="30" t="s">
        <v>49</v>
      </c>
      <c r="G86" s="20">
        <f>G87</f>
        <v>200</v>
      </c>
    </row>
    <row r="87" spans="1:7" ht="25.5" x14ac:dyDescent="0.2">
      <c r="A87" s="47" t="s">
        <v>85</v>
      </c>
      <c r="B87" s="30">
        <v>920</v>
      </c>
      <c r="C87" s="30" t="s">
        <v>12</v>
      </c>
      <c r="D87" s="30" t="s">
        <v>9</v>
      </c>
      <c r="E87" s="36" t="s">
        <v>93</v>
      </c>
      <c r="F87" s="30" t="s">
        <v>50</v>
      </c>
      <c r="G87" s="20">
        <f>G88</f>
        <v>200</v>
      </c>
    </row>
    <row r="88" spans="1:7" ht="25.5" x14ac:dyDescent="0.2">
      <c r="A88" s="132" t="s">
        <v>83</v>
      </c>
      <c r="B88" s="37" t="s">
        <v>23</v>
      </c>
      <c r="C88" s="35" t="s">
        <v>12</v>
      </c>
      <c r="D88" s="35" t="s">
        <v>9</v>
      </c>
      <c r="E88" s="37" t="s">
        <v>93</v>
      </c>
      <c r="F88" s="37" t="s">
        <v>34</v>
      </c>
      <c r="G88" s="32">
        <v>200</v>
      </c>
    </row>
    <row r="89" spans="1:7" ht="18" customHeight="1" x14ac:dyDescent="0.2">
      <c r="A89" s="58" t="s">
        <v>20</v>
      </c>
      <c r="B89" s="30">
        <v>920</v>
      </c>
      <c r="C89" s="30" t="s">
        <v>12</v>
      </c>
      <c r="D89" s="30" t="s">
        <v>13</v>
      </c>
      <c r="E89" s="30"/>
      <c r="F89" s="30"/>
      <c r="G89" s="18">
        <f t="shared" ref="G89:G90" si="2">G90</f>
        <v>9000</v>
      </c>
    </row>
    <row r="90" spans="1:7" ht="15" x14ac:dyDescent="0.2">
      <c r="A90" s="5" t="s">
        <v>46</v>
      </c>
      <c r="B90" s="30">
        <v>920</v>
      </c>
      <c r="C90" s="30" t="s">
        <v>12</v>
      </c>
      <c r="D90" s="30" t="s">
        <v>13</v>
      </c>
      <c r="E90" s="10" t="s">
        <v>47</v>
      </c>
      <c r="F90" s="30"/>
      <c r="G90" s="18">
        <f t="shared" si="2"/>
        <v>9000</v>
      </c>
    </row>
    <row r="91" spans="1:7" ht="15" x14ac:dyDescent="0.2">
      <c r="A91" s="58" t="s">
        <v>21</v>
      </c>
      <c r="B91" s="30" t="s">
        <v>23</v>
      </c>
      <c r="C91" s="30" t="s">
        <v>12</v>
      </c>
      <c r="D91" s="30" t="s">
        <v>13</v>
      </c>
      <c r="E91" s="30" t="s">
        <v>94</v>
      </c>
      <c r="F91" s="30"/>
      <c r="G91" s="20">
        <f>G92+G95</f>
        <v>9000</v>
      </c>
    </row>
    <row r="92" spans="1:7" ht="25.5" x14ac:dyDescent="0.2">
      <c r="A92" s="47" t="s">
        <v>84</v>
      </c>
      <c r="B92" s="30">
        <v>920</v>
      </c>
      <c r="C92" s="30" t="s">
        <v>12</v>
      </c>
      <c r="D92" s="30" t="s">
        <v>13</v>
      </c>
      <c r="E92" s="30" t="s">
        <v>94</v>
      </c>
      <c r="F92" s="30" t="s">
        <v>49</v>
      </c>
      <c r="G92" s="20">
        <f>G93</f>
        <v>1000</v>
      </c>
    </row>
    <row r="93" spans="1:7" ht="25.5" x14ac:dyDescent="0.2">
      <c r="A93" s="47" t="s">
        <v>85</v>
      </c>
      <c r="B93" s="30">
        <v>920</v>
      </c>
      <c r="C93" s="30" t="s">
        <v>12</v>
      </c>
      <c r="D93" s="30" t="s">
        <v>13</v>
      </c>
      <c r="E93" s="30" t="s">
        <v>94</v>
      </c>
      <c r="F93" s="30" t="s">
        <v>50</v>
      </c>
      <c r="G93" s="20">
        <f>G94</f>
        <v>1000</v>
      </c>
    </row>
    <row r="94" spans="1:7" ht="25.5" x14ac:dyDescent="0.2">
      <c r="A94" s="61" t="s">
        <v>86</v>
      </c>
      <c r="B94" s="35" t="s">
        <v>23</v>
      </c>
      <c r="C94" s="35" t="s">
        <v>12</v>
      </c>
      <c r="D94" s="35" t="s">
        <v>13</v>
      </c>
      <c r="E94" s="35" t="s">
        <v>94</v>
      </c>
      <c r="F94" s="35" t="s">
        <v>36</v>
      </c>
      <c r="G94" s="32">
        <v>1000</v>
      </c>
    </row>
    <row r="95" spans="1:7" ht="15" x14ac:dyDescent="0.2">
      <c r="A95" s="58" t="s">
        <v>51</v>
      </c>
      <c r="B95" s="30" t="s">
        <v>23</v>
      </c>
      <c r="C95" s="30" t="s">
        <v>12</v>
      </c>
      <c r="D95" s="30" t="s">
        <v>13</v>
      </c>
      <c r="E95" s="30" t="s">
        <v>94</v>
      </c>
      <c r="F95" s="30" t="s">
        <v>52</v>
      </c>
      <c r="G95" s="20">
        <f>G96</f>
        <v>8000</v>
      </c>
    </row>
    <row r="96" spans="1:7" ht="37.5" customHeight="1" x14ac:dyDescent="0.2">
      <c r="A96" s="63" t="s">
        <v>91</v>
      </c>
      <c r="B96" s="35" t="s">
        <v>23</v>
      </c>
      <c r="C96" s="35" t="s">
        <v>12</v>
      </c>
      <c r="D96" s="35" t="s">
        <v>13</v>
      </c>
      <c r="E96" s="35" t="s">
        <v>94</v>
      </c>
      <c r="F96" s="35" t="s">
        <v>35</v>
      </c>
      <c r="G96" s="32">
        <v>8000</v>
      </c>
    </row>
    <row r="97" spans="1:7" ht="15" x14ac:dyDescent="0.2">
      <c r="A97" s="62" t="s">
        <v>16</v>
      </c>
      <c r="B97" s="30">
        <v>920</v>
      </c>
      <c r="C97" s="30" t="s">
        <v>12</v>
      </c>
      <c r="D97" s="30" t="s">
        <v>10</v>
      </c>
      <c r="E97" s="30"/>
      <c r="F97" s="30" t="s">
        <v>7</v>
      </c>
      <c r="G97" s="21">
        <f>G98</f>
        <v>36928.400000000001</v>
      </c>
    </row>
    <row r="98" spans="1:7" ht="15" x14ac:dyDescent="0.2">
      <c r="A98" s="5" t="s">
        <v>46</v>
      </c>
      <c r="B98" s="30">
        <v>920</v>
      </c>
      <c r="C98" s="30" t="s">
        <v>12</v>
      </c>
      <c r="D98" s="30" t="s">
        <v>10</v>
      </c>
      <c r="E98" s="10" t="s">
        <v>47</v>
      </c>
      <c r="F98" s="30"/>
      <c r="G98" s="21">
        <f>G99+G104+G108+G112+G116</f>
        <v>36928.400000000001</v>
      </c>
    </row>
    <row r="99" spans="1:7" ht="15" x14ac:dyDescent="0.2">
      <c r="A99" s="58" t="s">
        <v>17</v>
      </c>
      <c r="B99" s="30">
        <v>920</v>
      </c>
      <c r="C99" s="30" t="s">
        <v>12</v>
      </c>
      <c r="D99" s="30" t="s">
        <v>10</v>
      </c>
      <c r="E99" s="30" t="s">
        <v>95</v>
      </c>
      <c r="F99" s="30" t="s">
        <v>7</v>
      </c>
      <c r="G99" s="18">
        <f>G100</f>
        <v>13150</v>
      </c>
    </row>
    <row r="100" spans="1:7" ht="25.5" x14ac:dyDescent="0.2">
      <c r="A100" s="47" t="s">
        <v>84</v>
      </c>
      <c r="B100" s="30">
        <v>920</v>
      </c>
      <c r="C100" s="30" t="s">
        <v>12</v>
      </c>
      <c r="D100" s="30" t="s">
        <v>10</v>
      </c>
      <c r="E100" s="30" t="s">
        <v>95</v>
      </c>
      <c r="F100" s="30" t="s">
        <v>49</v>
      </c>
      <c r="G100" s="18">
        <f>G101</f>
        <v>13150</v>
      </c>
    </row>
    <row r="101" spans="1:7" ht="25.5" x14ac:dyDescent="0.2">
      <c r="A101" s="47" t="s">
        <v>85</v>
      </c>
      <c r="B101" s="30">
        <v>920</v>
      </c>
      <c r="C101" s="30" t="s">
        <v>12</v>
      </c>
      <c r="D101" s="30" t="s">
        <v>10</v>
      </c>
      <c r="E101" s="30" t="s">
        <v>95</v>
      </c>
      <c r="F101" s="30" t="s">
        <v>50</v>
      </c>
      <c r="G101" s="18">
        <f>G103+G102</f>
        <v>13150</v>
      </c>
    </row>
    <row r="102" spans="1:7" ht="25.5" x14ac:dyDescent="0.2">
      <c r="A102" s="60" t="s">
        <v>86</v>
      </c>
      <c r="B102" s="48">
        <v>920</v>
      </c>
      <c r="C102" s="48" t="s">
        <v>12</v>
      </c>
      <c r="D102" s="48" t="s">
        <v>10</v>
      </c>
      <c r="E102" s="35" t="s">
        <v>95</v>
      </c>
      <c r="F102" s="48" t="s">
        <v>36</v>
      </c>
      <c r="G102" s="32">
        <v>4000</v>
      </c>
    </row>
    <row r="103" spans="1:7" ht="25.5" x14ac:dyDescent="0.2">
      <c r="A103" s="132" t="s">
        <v>83</v>
      </c>
      <c r="B103" s="48" t="s">
        <v>23</v>
      </c>
      <c r="C103" s="48" t="s">
        <v>12</v>
      </c>
      <c r="D103" s="48" t="s">
        <v>10</v>
      </c>
      <c r="E103" s="35" t="s">
        <v>95</v>
      </c>
      <c r="F103" s="48" t="s">
        <v>34</v>
      </c>
      <c r="G103" s="32">
        <v>9150</v>
      </c>
    </row>
    <row r="104" spans="1:7" ht="15" x14ac:dyDescent="0.2">
      <c r="A104" s="58" t="s">
        <v>18</v>
      </c>
      <c r="B104" s="30">
        <v>920</v>
      </c>
      <c r="C104" s="30" t="s">
        <v>12</v>
      </c>
      <c r="D104" s="30" t="s">
        <v>10</v>
      </c>
      <c r="E104" s="30" t="s">
        <v>96</v>
      </c>
      <c r="F104" s="30"/>
      <c r="G104" s="21">
        <f>G107</f>
        <v>2300</v>
      </c>
    </row>
    <row r="105" spans="1:7" ht="25.5" x14ac:dyDescent="0.2">
      <c r="A105" s="47" t="s">
        <v>84</v>
      </c>
      <c r="B105" s="30">
        <v>920</v>
      </c>
      <c r="C105" s="30" t="s">
        <v>12</v>
      </c>
      <c r="D105" s="30" t="s">
        <v>10</v>
      </c>
      <c r="E105" s="30" t="s">
        <v>96</v>
      </c>
      <c r="F105" s="30" t="s">
        <v>49</v>
      </c>
      <c r="G105" s="21">
        <f>G106</f>
        <v>2300</v>
      </c>
    </row>
    <row r="106" spans="1:7" ht="25.5" x14ac:dyDescent="0.2">
      <c r="A106" s="47" t="s">
        <v>85</v>
      </c>
      <c r="B106" s="30">
        <v>920</v>
      </c>
      <c r="C106" s="30" t="s">
        <v>12</v>
      </c>
      <c r="D106" s="30" t="s">
        <v>10</v>
      </c>
      <c r="E106" s="30" t="s">
        <v>96</v>
      </c>
      <c r="F106" s="30" t="s">
        <v>50</v>
      </c>
      <c r="G106" s="21">
        <f>G107</f>
        <v>2300</v>
      </c>
    </row>
    <row r="107" spans="1:7" ht="25.5" x14ac:dyDescent="0.2">
      <c r="A107" s="132" t="s">
        <v>83</v>
      </c>
      <c r="B107" s="35">
        <v>920</v>
      </c>
      <c r="C107" s="35" t="s">
        <v>12</v>
      </c>
      <c r="D107" s="35" t="s">
        <v>10</v>
      </c>
      <c r="E107" s="35" t="s">
        <v>96</v>
      </c>
      <c r="F107" s="35" t="s">
        <v>34</v>
      </c>
      <c r="G107" s="32">
        <v>2300</v>
      </c>
    </row>
    <row r="108" spans="1:7" ht="15" x14ac:dyDescent="0.2">
      <c r="A108" s="58" t="s">
        <v>19</v>
      </c>
      <c r="B108" s="30">
        <v>920</v>
      </c>
      <c r="C108" s="30" t="s">
        <v>12</v>
      </c>
      <c r="D108" s="30" t="s">
        <v>10</v>
      </c>
      <c r="E108" s="30" t="s">
        <v>97</v>
      </c>
      <c r="F108" s="30" t="s">
        <v>7</v>
      </c>
      <c r="G108" s="21">
        <f>G111</f>
        <v>1300</v>
      </c>
    </row>
    <row r="109" spans="1:7" ht="25.5" x14ac:dyDescent="0.2">
      <c r="A109" s="47" t="s">
        <v>84</v>
      </c>
      <c r="B109" s="30">
        <v>920</v>
      </c>
      <c r="C109" s="30" t="s">
        <v>12</v>
      </c>
      <c r="D109" s="30" t="s">
        <v>10</v>
      </c>
      <c r="E109" s="30" t="s">
        <v>97</v>
      </c>
      <c r="F109" s="30" t="s">
        <v>49</v>
      </c>
      <c r="G109" s="21">
        <f>G110</f>
        <v>1300</v>
      </c>
    </row>
    <row r="110" spans="1:7" ht="25.5" x14ac:dyDescent="0.2">
      <c r="A110" s="47" t="s">
        <v>85</v>
      </c>
      <c r="B110" s="30">
        <v>920</v>
      </c>
      <c r="C110" s="30" t="s">
        <v>12</v>
      </c>
      <c r="D110" s="30" t="s">
        <v>10</v>
      </c>
      <c r="E110" s="30" t="s">
        <v>97</v>
      </c>
      <c r="F110" s="30" t="s">
        <v>50</v>
      </c>
      <c r="G110" s="21">
        <f>G111</f>
        <v>1300</v>
      </c>
    </row>
    <row r="111" spans="1:7" ht="25.5" x14ac:dyDescent="0.2">
      <c r="A111" s="132" t="s">
        <v>83</v>
      </c>
      <c r="B111" s="35">
        <v>920</v>
      </c>
      <c r="C111" s="35" t="s">
        <v>12</v>
      </c>
      <c r="D111" s="35" t="s">
        <v>10</v>
      </c>
      <c r="E111" s="35" t="s">
        <v>97</v>
      </c>
      <c r="F111" s="35" t="s">
        <v>34</v>
      </c>
      <c r="G111" s="32">
        <v>1300</v>
      </c>
    </row>
    <row r="112" spans="1:7" ht="15" x14ac:dyDescent="0.2">
      <c r="A112" s="58" t="s">
        <v>98</v>
      </c>
      <c r="B112" s="30">
        <v>920</v>
      </c>
      <c r="C112" s="30" t="s">
        <v>12</v>
      </c>
      <c r="D112" s="30" t="s">
        <v>10</v>
      </c>
      <c r="E112" s="30" t="s">
        <v>99</v>
      </c>
      <c r="F112" s="30" t="s">
        <v>7</v>
      </c>
      <c r="G112" s="21">
        <f>G115</f>
        <v>16978.400000000001</v>
      </c>
    </row>
    <row r="113" spans="1:7" ht="25.5" x14ac:dyDescent="0.2">
      <c r="A113" s="47" t="s">
        <v>84</v>
      </c>
      <c r="B113" s="30">
        <v>920</v>
      </c>
      <c r="C113" s="30" t="s">
        <v>12</v>
      </c>
      <c r="D113" s="30" t="s">
        <v>10</v>
      </c>
      <c r="E113" s="30" t="s">
        <v>99</v>
      </c>
      <c r="F113" s="30" t="s">
        <v>49</v>
      </c>
      <c r="G113" s="21">
        <f>G114</f>
        <v>16978.400000000001</v>
      </c>
    </row>
    <row r="114" spans="1:7" ht="25.5" x14ac:dyDescent="0.2">
      <c r="A114" s="47" t="s">
        <v>85</v>
      </c>
      <c r="B114" s="30">
        <v>920</v>
      </c>
      <c r="C114" s="30" t="s">
        <v>12</v>
      </c>
      <c r="D114" s="30" t="s">
        <v>10</v>
      </c>
      <c r="E114" s="30" t="s">
        <v>99</v>
      </c>
      <c r="F114" s="30" t="s">
        <v>50</v>
      </c>
      <c r="G114" s="21">
        <f>G115</f>
        <v>16978.400000000001</v>
      </c>
    </row>
    <row r="115" spans="1:7" ht="25.5" x14ac:dyDescent="0.2">
      <c r="A115" s="132" t="s">
        <v>83</v>
      </c>
      <c r="B115" s="35">
        <v>920</v>
      </c>
      <c r="C115" s="35" t="s">
        <v>12</v>
      </c>
      <c r="D115" s="35" t="s">
        <v>10</v>
      </c>
      <c r="E115" s="35" t="s">
        <v>99</v>
      </c>
      <c r="F115" s="35" t="s">
        <v>34</v>
      </c>
      <c r="G115" s="32">
        <f>17000-21.5-0.1</f>
        <v>16978.400000000001</v>
      </c>
    </row>
    <row r="116" spans="1:7" ht="42" customHeight="1" x14ac:dyDescent="0.2">
      <c r="A116" s="130" t="s">
        <v>112</v>
      </c>
      <c r="B116" s="31" t="s">
        <v>23</v>
      </c>
      <c r="C116" s="31" t="s">
        <v>12</v>
      </c>
      <c r="D116" s="31" t="s">
        <v>10</v>
      </c>
      <c r="E116" s="30" t="s">
        <v>105</v>
      </c>
      <c r="F116" s="31"/>
      <c r="G116" s="20">
        <f>G117</f>
        <v>3200</v>
      </c>
    </row>
    <row r="117" spans="1:7" ht="27" customHeight="1" x14ac:dyDescent="0.2">
      <c r="A117" s="59" t="s">
        <v>87</v>
      </c>
      <c r="B117" s="31" t="s">
        <v>23</v>
      </c>
      <c r="C117" s="31" t="s">
        <v>12</v>
      </c>
      <c r="D117" s="31" t="s">
        <v>10</v>
      </c>
      <c r="E117" s="30" t="s">
        <v>105</v>
      </c>
      <c r="F117" s="31" t="s">
        <v>64</v>
      </c>
      <c r="G117" s="20">
        <f>G118</f>
        <v>3200</v>
      </c>
    </row>
    <row r="118" spans="1:7" ht="15" x14ac:dyDescent="0.2">
      <c r="A118" s="59" t="s">
        <v>65</v>
      </c>
      <c r="B118" s="31" t="s">
        <v>23</v>
      </c>
      <c r="C118" s="31" t="s">
        <v>12</v>
      </c>
      <c r="D118" s="31" t="s">
        <v>10</v>
      </c>
      <c r="E118" s="30" t="s">
        <v>105</v>
      </c>
      <c r="F118" s="31" t="s">
        <v>63</v>
      </c>
      <c r="G118" s="20">
        <f>G119</f>
        <v>3200</v>
      </c>
    </row>
    <row r="119" spans="1:7" ht="38.25" x14ac:dyDescent="0.2">
      <c r="A119" s="60" t="s">
        <v>89</v>
      </c>
      <c r="B119" s="48" t="s">
        <v>23</v>
      </c>
      <c r="C119" s="48" t="s">
        <v>12</v>
      </c>
      <c r="D119" s="48" t="s">
        <v>10</v>
      </c>
      <c r="E119" s="48" t="s">
        <v>105</v>
      </c>
      <c r="F119" s="48" t="s">
        <v>88</v>
      </c>
      <c r="G119" s="32">
        <v>3200</v>
      </c>
    </row>
    <row r="120" spans="1:7" ht="14.25" x14ac:dyDescent="0.2">
      <c r="A120" s="57" t="s">
        <v>59</v>
      </c>
      <c r="B120" s="34" t="s">
        <v>23</v>
      </c>
      <c r="C120" s="34" t="s">
        <v>25</v>
      </c>
      <c r="D120" s="34" t="s">
        <v>26</v>
      </c>
      <c r="E120" s="34"/>
      <c r="F120" s="34" t="s">
        <v>7</v>
      </c>
      <c r="G120" s="33">
        <f>G121+G127</f>
        <v>1173.9000000000001</v>
      </c>
    </row>
    <row r="121" spans="1:7" ht="15" x14ac:dyDescent="0.2">
      <c r="A121" s="58" t="s">
        <v>28</v>
      </c>
      <c r="B121" s="30" t="s">
        <v>23</v>
      </c>
      <c r="C121" s="30" t="s">
        <v>25</v>
      </c>
      <c r="D121" s="30" t="s">
        <v>9</v>
      </c>
      <c r="E121" s="30"/>
      <c r="F121" s="30"/>
      <c r="G121" s="21">
        <f>G122</f>
        <v>483.9</v>
      </c>
    </row>
    <row r="122" spans="1:7" ht="15" x14ac:dyDescent="0.2">
      <c r="A122" s="5" t="s">
        <v>46</v>
      </c>
      <c r="B122" s="30">
        <v>920</v>
      </c>
      <c r="C122" s="30" t="s">
        <v>25</v>
      </c>
      <c r="D122" s="30" t="s">
        <v>9</v>
      </c>
      <c r="E122" s="10" t="s">
        <v>47</v>
      </c>
      <c r="F122" s="30"/>
      <c r="G122" s="21">
        <f>G123</f>
        <v>483.9</v>
      </c>
    </row>
    <row r="123" spans="1:7" ht="25.5" x14ac:dyDescent="0.2">
      <c r="A123" s="66" t="s">
        <v>101</v>
      </c>
      <c r="B123" s="30" t="s">
        <v>23</v>
      </c>
      <c r="C123" s="30" t="s">
        <v>25</v>
      </c>
      <c r="D123" s="30" t="s">
        <v>9</v>
      </c>
      <c r="E123" s="10" t="s">
        <v>80</v>
      </c>
      <c r="F123" s="30"/>
      <c r="G123" s="21">
        <f t="shared" ref="G123:G125" si="3">G124</f>
        <v>483.9</v>
      </c>
    </row>
    <row r="124" spans="1:7" ht="15" x14ac:dyDescent="0.2">
      <c r="A124" s="67" t="s">
        <v>72</v>
      </c>
      <c r="B124" s="30" t="s">
        <v>23</v>
      </c>
      <c r="C124" s="30" t="s">
        <v>25</v>
      </c>
      <c r="D124" s="30" t="s">
        <v>9</v>
      </c>
      <c r="E124" s="10" t="s">
        <v>80</v>
      </c>
      <c r="F124" s="30" t="s">
        <v>71</v>
      </c>
      <c r="G124" s="21">
        <f t="shared" si="3"/>
        <v>483.9</v>
      </c>
    </row>
    <row r="125" spans="1:7" ht="17.25" customHeight="1" x14ac:dyDescent="0.2">
      <c r="A125" s="68" t="s">
        <v>73</v>
      </c>
      <c r="B125" s="30" t="s">
        <v>23</v>
      </c>
      <c r="C125" s="30" t="s">
        <v>25</v>
      </c>
      <c r="D125" s="30" t="s">
        <v>9</v>
      </c>
      <c r="E125" s="10" t="s">
        <v>80</v>
      </c>
      <c r="F125" s="30" t="s">
        <v>74</v>
      </c>
      <c r="G125" s="21">
        <f t="shared" si="3"/>
        <v>483.9</v>
      </c>
    </row>
    <row r="126" spans="1:7" ht="15" x14ac:dyDescent="0.2">
      <c r="A126" s="69" t="s">
        <v>78</v>
      </c>
      <c r="B126" s="35" t="s">
        <v>23</v>
      </c>
      <c r="C126" s="53" t="s">
        <v>25</v>
      </c>
      <c r="D126" s="53" t="s">
        <v>9</v>
      </c>
      <c r="E126" s="37" t="s">
        <v>80</v>
      </c>
      <c r="F126" s="54" t="s">
        <v>37</v>
      </c>
      <c r="G126" s="144">
        <v>483.9</v>
      </c>
    </row>
    <row r="127" spans="1:7" ht="15" x14ac:dyDescent="0.2">
      <c r="A127" s="58" t="s">
        <v>32</v>
      </c>
      <c r="B127" s="30" t="s">
        <v>23</v>
      </c>
      <c r="C127" s="30" t="s">
        <v>25</v>
      </c>
      <c r="D127" s="30" t="s">
        <v>10</v>
      </c>
      <c r="E127" s="30"/>
      <c r="F127" s="30"/>
      <c r="G127" s="20">
        <f>G128+G137</f>
        <v>690</v>
      </c>
    </row>
    <row r="128" spans="1:7" ht="38.25" x14ac:dyDescent="0.2">
      <c r="A128" s="5" t="s">
        <v>137</v>
      </c>
      <c r="B128" s="30">
        <v>920</v>
      </c>
      <c r="C128" s="30" t="s">
        <v>25</v>
      </c>
      <c r="D128" s="30" t="s">
        <v>10</v>
      </c>
      <c r="E128" s="10" t="s">
        <v>138</v>
      </c>
      <c r="F128" s="30"/>
      <c r="G128" s="20">
        <f>G129+G133</f>
        <v>590</v>
      </c>
    </row>
    <row r="129" spans="1:8" ht="25.5" x14ac:dyDescent="0.2">
      <c r="A129" s="5" t="s">
        <v>140</v>
      </c>
      <c r="B129" s="30" t="s">
        <v>23</v>
      </c>
      <c r="C129" s="30" t="s">
        <v>25</v>
      </c>
      <c r="D129" s="30" t="s">
        <v>10</v>
      </c>
      <c r="E129" s="10" t="s">
        <v>139</v>
      </c>
      <c r="F129" s="30"/>
      <c r="G129" s="20">
        <f>G130</f>
        <v>540</v>
      </c>
    </row>
    <row r="130" spans="1:8" ht="15" x14ac:dyDescent="0.2">
      <c r="A130" s="67" t="s">
        <v>72</v>
      </c>
      <c r="B130" s="30" t="s">
        <v>23</v>
      </c>
      <c r="C130" s="30" t="s">
        <v>25</v>
      </c>
      <c r="D130" s="30" t="s">
        <v>10</v>
      </c>
      <c r="E130" s="10" t="s">
        <v>139</v>
      </c>
      <c r="F130" s="30" t="s">
        <v>71</v>
      </c>
      <c r="G130" s="20">
        <f t="shared" ref="G130:G144" si="4">G131</f>
        <v>540</v>
      </c>
    </row>
    <row r="131" spans="1:8" ht="25.5" x14ac:dyDescent="0.2">
      <c r="A131" s="70" t="s">
        <v>77</v>
      </c>
      <c r="B131" s="30" t="s">
        <v>23</v>
      </c>
      <c r="C131" s="30" t="s">
        <v>25</v>
      </c>
      <c r="D131" s="30" t="s">
        <v>10</v>
      </c>
      <c r="E131" s="10" t="s">
        <v>139</v>
      </c>
      <c r="F131" s="30" t="s">
        <v>76</v>
      </c>
      <c r="G131" s="20">
        <f t="shared" si="4"/>
        <v>540</v>
      </c>
    </row>
    <row r="132" spans="1:8" ht="25.5" x14ac:dyDescent="0.2">
      <c r="A132" s="132" t="s">
        <v>79</v>
      </c>
      <c r="B132" s="35" t="s">
        <v>23</v>
      </c>
      <c r="C132" s="35" t="s">
        <v>25</v>
      </c>
      <c r="D132" s="35" t="s">
        <v>10</v>
      </c>
      <c r="E132" s="37" t="s">
        <v>139</v>
      </c>
      <c r="F132" s="35" t="s">
        <v>39</v>
      </c>
      <c r="G132" s="32">
        <v>540</v>
      </c>
      <c r="H132" s="146"/>
    </row>
    <row r="133" spans="1:8" ht="25.5" x14ac:dyDescent="0.2">
      <c r="A133" s="5" t="s">
        <v>143</v>
      </c>
      <c r="B133" s="30" t="s">
        <v>23</v>
      </c>
      <c r="C133" s="30" t="s">
        <v>25</v>
      </c>
      <c r="D133" s="30" t="s">
        <v>10</v>
      </c>
      <c r="E133" s="10" t="s">
        <v>141</v>
      </c>
      <c r="F133" s="30"/>
      <c r="G133" s="20">
        <f>G134</f>
        <v>50</v>
      </c>
      <c r="H133" s="146"/>
    </row>
    <row r="134" spans="1:8" ht="15" x14ac:dyDescent="0.2">
      <c r="A134" s="67" t="s">
        <v>72</v>
      </c>
      <c r="B134" s="30" t="s">
        <v>23</v>
      </c>
      <c r="C134" s="30" t="s">
        <v>25</v>
      </c>
      <c r="D134" s="30" t="s">
        <v>10</v>
      </c>
      <c r="E134" s="10" t="s">
        <v>141</v>
      </c>
      <c r="F134" s="30" t="s">
        <v>71</v>
      </c>
      <c r="G134" s="20">
        <f t="shared" si="4"/>
        <v>50</v>
      </c>
      <c r="H134" s="146"/>
    </row>
    <row r="135" spans="1:8" ht="25.5" x14ac:dyDescent="0.2">
      <c r="A135" s="70" t="s">
        <v>77</v>
      </c>
      <c r="B135" s="30" t="s">
        <v>23</v>
      </c>
      <c r="C135" s="30" t="s">
        <v>25</v>
      </c>
      <c r="D135" s="30" t="s">
        <v>10</v>
      </c>
      <c r="E135" s="10" t="s">
        <v>141</v>
      </c>
      <c r="F135" s="30" t="s">
        <v>76</v>
      </c>
      <c r="G135" s="20">
        <f t="shared" si="4"/>
        <v>50</v>
      </c>
      <c r="H135" s="146"/>
    </row>
    <row r="136" spans="1:8" ht="25.5" x14ac:dyDescent="0.2">
      <c r="A136" s="69" t="s">
        <v>79</v>
      </c>
      <c r="B136" s="35" t="s">
        <v>23</v>
      </c>
      <c r="C136" s="35" t="s">
        <v>25</v>
      </c>
      <c r="D136" s="35" t="s">
        <v>10</v>
      </c>
      <c r="E136" s="37" t="s">
        <v>141</v>
      </c>
      <c r="F136" s="35" t="s">
        <v>39</v>
      </c>
      <c r="G136" s="32">
        <v>50</v>
      </c>
      <c r="H136" s="146"/>
    </row>
    <row r="137" spans="1:8" ht="15" x14ac:dyDescent="0.2">
      <c r="A137" s="5" t="s">
        <v>46</v>
      </c>
      <c r="B137" s="30">
        <v>920</v>
      </c>
      <c r="C137" s="30" t="s">
        <v>25</v>
      </c>
      <c r="D137" s="30" t="s">
        <v>10</v>
      </c>
      <c r="E137" s="10" t="s">
        <v>47</v>
      </c>
      <c r="F137" s="30"/>
      <c r="G137" s="20">
        <f>G138+G142</f>
        <v>100</v>
      </c>
      <c r="H137" s="146"/>
    </row>
    <row r="138" spans="1:8" ht="19.5" customHeight="1" x14ac:dyDescent="0.2">
      <c r="A138" s="136" t="s">
        <v>172</v>
      </c>
      <c r="B138" s="30" t="s">
        <v>23</v>
      </c>
      <c r="C138" s="30" t="s">
        <v>25</v>
      </c>
      <c r="D138" s="30" t="s">
        <v>10</v>
      </c>
      <c r="E138" s="10" t="s">
        <v>118</v>
      </c>
      <c r="F138" s="30"/>
      <c r="G138" s="20">
        <f t="shared" si="4"/>
        <v>45</v>
      </c>
    </row>
    <row r="139" spans="1:8" ht="15" x14ac:dyDescent="0.2">
      <c r="A139" s="67" t="s">
        <v>72</v>
      </c>
      <c r="B139" s="30" t="s">
        <v>23</v>
      </c>
      <c r="C139" s="30" t="s">
        <v>25</v>
      </c>
      <c r="D139" s="30" t="s">
        <v>10</v>
      </c>
      <c r="E139" s="10" t="s">
        <v>118</v>
      </c>
      <c r="F139" s="30" t="s">
        <v>71</v>
      </c>
      <c r="G139" s="20">
        <f t="shared" si="4"/>
        <v>45</v>
      </c>
    </row>
    <row r="140" spans="1:8" ht="25.5" x14ac:dyDescent="0.2">
      <c r="A140" s="70" t="s">
        <v>77</v>
      </c>
      <c r="B140" s="30" t="s">
        <v>23</v>
      </c>
      <c r="C140" s="30" t="s">
        <v>25</v>
      </c>
      <c r="D140" s="30" t="s">
        <v>10</v>
      </c>
      <c r="E140" s="10" t="s">
        <v>118</v>
      </c>
      <c r="F140" s="30" t="s">
        <v>76</v>
      </c>
      <c r="G140" s="20">
        <f t="shared" si="4"/>
        <v>45</v>
      </c>
    </row>
    <row r="141" spans="1:8" ht="25.5" x14ac:dyDescent="0.2">
      <c r="A141" s="69" t="s">
        <v>79</v>
      </c>
      <c r="B141" s="35" t="s">
        <v>23</v>
      </c>
      <c r="C141" s="35" t="s">
        <v>25</v>
      </c>
      <c r="D141" s="35" t="s">
        <v>10</v>
      </c>
      <c r="E141" s="37" t="s">
        <v>118</v>
      </c>
      <c r="F141" s="35" t="s">
        <v>39</v>
      </c>
      <c r="G141" s="32">
        <v>45</v>
      </c>
    </row>
    <row r="142" spans="1:8" ht="41.25" customHeight="1" x14ac:dyDescent="0.2">
      <c r="A142" s="66" t="s">
        <v>173</v>
      </c>
      <c r="B142" s="30" t="s">
        <v>23</v>
      </c>
      <c r="C142" s="30" t="s">
        <v>25</v>
      </c>
      <c r="D142" s="30" t="s">
        <v>10</v>
      </c>
      <c r="E142" s="10" t="s">
        <v>119</v>
      </c>
      <c r="F142" s="30"/>
      <c r="G142" s="20">
        <f t="shared" si="4"/>
        <v>55</v>
      </c>
    </row>
    <row r="143" spans="1:8" ht="25.5" x14ac:dyDescent="0.2">
      <c r="A143" s="47" t="s">
        <v>84</v>
      </c>
      <c r="B143" s="30" t="s">
        <v>23</v>
      </c>
      <c r="C143" s="30" t="s">
        <v>25</v>
      </c>
      <c r="D143" s="30" t="s">
        <v>10</v>
      </c>
      <c r="E143" s="10" t="s">
        <v>119</v>
      </c>
      <c r="F143" s="30" t="s">
        <v>49</v>
      </c>
      <c r="G143" s="20">
        <f t="shared" si="4"/>
        <v>55</v>
      </c>
    </row>
    <row r="144" spans="1:8" ht="25.5" x14ac:dyDescent="0.2">
      <c r="A144" s="47" t="s">
        <v>85</v>
      </c>
      <c r="B144" s="30" t="s">
        <v>23</v>
      </c>
      <c r="C144" s="30" t="s">
        <v>25</v>
      </c>
      <c r="D144" s="30" t="s">
        <v>10</v>
      </c>
      <c r="E144" s="10" t="s">
        <v>119</v>
      </c>
      <c r="F144" s="30" t="s">
        <v>50</v>
      </c>
      <c r="G144" s="20">
        <f t="shared" si="4"/>
        <v>55</v>
      </c>
    </row>
    <row r="145" spans="1:8" ht="25.5" x14ac:dyDescent="0.2">
      <c r="A145" s="132" t="s">
        <v>83</v>
      </c>
      <c r="B145" s="35" t="s">
        <v>23</v>
      </c>
      <c r="C145" s="35" t="s">
        <v>25</v>
      </c>
      <c r="D145" s="35" t="s">
        <v>10</v>
      </c>
      <c r="E145" s="37" t="s">
        <v>119</v>
      </c>
      <c r="F145" s="35" t="s">
        <v>34</v>
      </c>
      <c r="G145" s="32">
        <v>55</v>
      </c>
    </row>
    <row r="146" spans="1:8" ht="33" customHeight="1" x14ac:dyDescent="0.2">
      <c r="A146" s="65" t="s">
        <v>60</v>
      </c>
      <c r="B146" s="38" t="s">
        <v>61</v>
      </c>
      <c r="C146" s="39"/>
      <c r="D146" s="39"/>
      <c r="E146" s="38"/>
      <c r="F146" s="38" t="s">
        <v>7</v>
      </c>
      <c r="G146" s="15">
        <f>G147</f>
        <v>49566.500000000007</v>
      </c>
    </row>
    <row r="147" spans="1:8" ht="14.25" x14ac:dyDescent="0.2">
      <c r="A147" s="57" t="s">
        <v>62</v>
      </c>
      <c r="B147" s="40">
        <v>956</v>
      </c>
      <c r="C147" s="41">
        <v>8</v>
      </c>
      <c r="D147" s="34" t="s">
        <v>26</v>
      </c>
      <c r="E147" s="42"/>
      <c r="F147" s="40"/>
      <c r="G147" s="14">
        <f>G148</f>
        <v>49566.500000000007</v>
      </c>
      <c r="H147" s="9"/>
    </row>
    <row r="148" spans="1:8" ht="15" x14ac:dyDescent="0.2">
      <c r="A148" s="58" t="s">
        <v>22</v>
      </c>
      <c r="B148" s="43">
        <v>956</v>
      </c>
      <c r="C148" s="44">
        <v>8</v>
      </c>
      <c r="D148" s="44">
        <v>1</v>
      </c>
      <c r="E148" s="45"/>
      <c r="F148" s="43"/>
      <c r="G148" s="17">
        <f>G149</f>
        <v>49566.500000000007</v>
      </c>
    </row>
    <row r="149" spans="1:8" ht="29.25" customHeight="1" x14ac:dyDescent="0.2">
      <c r="A149" s="5" t="s">
        <v>142</v>
      </c>
      <c r="B149" s="10" t="s">
        <v>61</v>
      </c>
      <c r="C149" s="11">
        <v>8</v>
      </c>
      <c r="D149" s="11">
        <v>1</v>
      </c>
      <c r="E149" s="10" t="s">
        <v>144</v>
      </c>
      <c r="F149" s="10"/>
      <c r="G149" s="18">
        <f>G150+G156+G160+G164+G168+G174+G178+G182</f>
        <v>49566.500000000007</v>
      </c>
      <c r="H149" s="2"/>
    </row>
    <row r="150" spans="1:8" ht="25.5" x14ac:dyDescent="0.2">
      <c r="A150" s="137" t="s">
        <v>129</v>
      </c>
      <c r="B150" s="138" t="s">
        <v>61</v>
      </c>
      <c r="C150" s="139">
        <v>8</v>
      </c>
      <c r="D150" s="139">
        <v>1</v>
      </c>
      <c r="E150" s="138" t="s">
        <v>145</v>
      </c>
      <c r="F150" s="10"/>
      <c r="G150" s="18">
        <f>G155+G152</f>
        <v>12309.2</v>
      </c>
      <c r="H150" s="2"/>
    </row>
    <row r="151" spans="1:8" ht="15" x14ac:dyDescent="0.2">
      <c r="A151" s="62" t="s">
        <v>170</v>
      </c>
      <c r="B151" s="140" t="s">
        <v>61</v>
      </c>
      <c r="C151" s="139">
        <v>8</v>
      </c>
      <c r="D151" s="139">
        <v>1</v>
      </c>
      <c r="E151" s="140" t="s">
        <v>145</v>
      </c>
      <c r="F151" s="10" t="s">
        <v>168</v>
      </c>
      <c r="G151" s="18">
        <f>G152</f>
        <v>285</v>
      </c>
      <c r="H151" s="2"/>
    </row>
    <row r="152" spans="1:8" ht="15" x14ac:dyDescent="0.2">
      <c r="A152" s="64" t="s">
        <v>171</v>
      </c>
      <c r="B152" s="142" t="s">
        <v>61</v>
      </c>
      <c r="C152" s="143">
        <v>8</v>
      </c>
      <c r="D152" s="143">
        <v>1</v>
      </c>
      <c r="E152" s="142" t="s">
        <v>145</v>
      </c>
      <c r="F152" s="37" t="s">
        <v>169</v>
      </c>
      <c r="G152" s="32">
        <v>285</v>
      </c>
      <c r="H152" s="2"/>
    </row>
    <row r="153" spans="1:8" ht="28.5" customHeight="1" x14ac:dyDescent="0.2">
      <c r="A153" s="62" t="s">
        <v>67</v>
      </c>
      <c r="B153" s="140" t="s">
        <v>61</v>
      </c>
      <c r="C153" s="139">
        <v>8</v>
      </c>
      <c r="D153" s="139">
        <v>1</v>
      </c>
      <c r="E153" s="140" t="s">
        <v>145</v>
      </c>
      <c r="F153" s="10" t="s">
        <v>68</v>
      </c>
      <c r="G153" s="18">
        <f>G155</f>
        <v>12024.2</v>
      </c>
      <c r="H153" s="2"/>
    </row>
    <row r="154" spans="1:8" ht="15" x14ac:dyDescent="0.2">
      <c r="A154" s="62" t="s">
        <v>69</v>
      </c>
      <c r="B154" s="140" t="s">
        <v>61</v>
      </c>
      <c r="C154" s="139">
        <v>8</v>
      </c>
      <c r="D154" s="139">
        <v>1</v>
      </c>
      <c r="E154" s="140" t="s">
        <v>145</v>
      </c>
      <c r="F154" s="10" t="s">
        <v>70</v>
      </c>
      <c r="G154" s="18">
        <f>G155</f>
        <v>12024.2</v>
      </c>
      <c r="H154" s="2"/>
    </row>
    <row r="155" spans="1:8" ht="51" x14ac:dyDescent="0.2">
      <c r="A155" s="64" t="s">
        <v>90</v>
      </c>
      <c r="B155" s="142" t="s">
        <v>61</v>
      </c>
      <c r="C155" s="143">
        <v>8</v>
      </c>
      <c r="D155" s="143">
        <v>1</v>
      </c>
      <c r="E155" s="142" t="s">
        <v>145</v>
      </c>
      <c r="F155" s="37" t="s">
        <v>38</v>
      </c>
      <c r="G155" s="32">
        <f>12309.2-285</f>
        <v>12024.2</v>
      </c>
      <c r="H155" s="2"/>
    </row>
    <row r="156" spans="1:8" ht="25.5" customHeight="1" x14ac:dyDescent="0.2">
      <c r="A156" s="141" t="s">
        <v>130</v>
      </c>
      <c r="B156" s="140" t="s">
        <v>61</v>
      </c>
      <c r="C156" s="139">
        <v>8</v>
      </c>
      <c r="D156" s="139">
        <v>1</v>
      </c>
      <c r="E156" s="140" t="s">
        <v>146</v>
      </c>
      <c r="F156" s="10"/>
      <c r="G156" s="18">
        <f>G157</f>
        <v>1064.7</v>
      </c>
      <c r="H156" s="2"/>
    </row>
    <row r="157" spans="1:8" ht="25.5" x14ac:dyDescent="0.2">
      <c r="A157" s="62" t="s">
        <v>67</v>
      </c>
      <c r="B157" s="140" t="s">
        <v>61</v>
      </c>
      <c r="C157" s="139">
        <v>8</v>
      </c>
      <c r="D157" s="139">
        <v>1</v>
      </c>
      <c r="E157" s="140" t="s">
        <v>146</v>
      </c>
      <c r="F157" s="10" t="s">
        <v>68</v>
      </c>
      <c r="G157" s="18">
        <f>G158</f>
        <v>1064.7</v>
      </c>
      <c r="H157" s="2"/>
    </row>
    <row r="158" spans="1:8" ht="15" x14ac:dyDescent="0.2">
      <c r="A158" s="62" t="s">
        <v>69</v>
      </c>
      <c r="B158" s="140" t="s">
        <v>61</v>
      </c>
      <c r="C158" s="139">
        <v>8</v>
      </c>
      <c r="D158" s="139">
        <v>1</v>
      </c>
      <c r="E158" s="140" t="s">
        <v>146</v>
      </c>
      <c r="F158" s="10" t="s">
        <v>70</v>
      </c>
      <c r="G158" s="18">
        <f>G159</f>
        <v>1064.7</v>
      </c>
      <c r="H158" s="2"/>
    </row>
    <row r="159" spans="1:8" ht="15" x14ac:dyDescent="0.2">
      <c r="A159" s="64" t="s">
        <v>153</v>
      </c>
      <c r="B159" s="142" t="s">
        <v>61</v>
      </c>
      <c r="C159" s="143">
        <v>8</v>
      </c>
      <c r="D159" s="143">
        <v>1</v>
      </c>
      <c r="E159" s="142" t="s">
        <v>146</v>
      </c>
      <c r="F159" s="37" t="s">
        <v>154</v>
      </c>
      <c r="G159" s="32">
        <f>725+339.7</f>
        <v>1064.7</v>
      </c>
      <c r="H159" s="2"/>
    </row>
    <row r="160" spans="1:8" ht="25.5" x14ac:dyDescent="0.2">
      <c r="A160" s="141" t="s">
        <v>131</v>
      </c>
      <c r="B160" s="140" t="s">
        <v>61</v>
      </c>
      <c r="C160" s="139">
        <v>8</v>
      </c>
      <c r="D160" s="139">
        <v>1</v>
      </c>
      <c r="E160" s="140" t="s">
        <v>147</v>
      </c>
      <c r="F160" s="10"/>
      <c r="G160" s="18">
        <f>G161</f>
        <v>125</v>
      </c>
    </row>
    <row r="161" spans="1:7" ht="25.5" x14ac:dyDescent="0.2">
      <c r="A161" s="62" t="s">
        <v>67</v>
      </c>
      <c r="B161" s="140" t="s">
        <v>61</v>
      </c>
      <c r="C161" s="139">
        <v>8</v>
      </c>
      <c r="D161" s="139">
        <v>1</v>
      </c>
      <c r="E161" s="140" t="s">
        <v>147</v>
      </c>
      <c r="F161" s="10" t="s">
        <v>68</v>
      </c>
      <c r="G161" s="18">
        <f>G162</f>
        <v>125</v>
      </c>
    </row>
    <row r="162" spans="1:7" ht="15" x14ac:dyDescent="0.2">
      <c r="A162" s="62" t="s">
        <v>69</v>
      </c>
      <c r="B162" s="140" t="s">
        <v>61</v>
      </c>
      <c r="C162" s="139">
        <v>8</v>
      </c>
      <c r="D162" s="139">
        <v>1</v>
      </c>
      <c r="E162" s="140" t="s">
        <v>147</v>
      </c>
      <c r="F162" s="10" t="s">
        <v>70</v>
      </c>
      <c r="G162" s="18">
        <f>G163</f>
        <v>125</v>
      </c>
    </row>
    <row r="163" spans="1:7" ht="15" x14ac:dyDescent="0.2">
      <c r="A163" s="64" t="s">
        <v>153</v>
      </c>
      <c r="B163" s="142" t="s">
        <v>61</v>
      </c>
      <c r="C163" s="143">
        <v>8</v>
      </c>
      <c r="D163" s="143">
        <v>1</v>
      </c>
      <c r="E163" s="142" t="s">
        <v>147</v>
      </c>
      <c r="F163" s="37" t="s">
        <v>154</v>
      </c>
      <c r="G163" s="32">
        <v>125</v>
      </c>
    </row>
    <row r="164" spans="1:7" ht="25.5" x14ac:dyDescent="0.2">
      <c r="A164" s="141" t="s">
        <v>132</v>
      </c>
      <c r="B164" s="140" t="s">
        <v>61</v>
      </c>
      <c r="C164" s="139">
        <v>8</v>
      </c>
      <c r="D164" s="139">
        <v>1</v>
      </c>
      <c r="E164" s="140" t="s">
        <v>148</v>
      </c>
      <c r="F164" s="10"/>
      <c r="G164" s="18">
        <f>G165</f>
        <v>145.80000000000001</v>
      </c>
    </row>
    <row r="165" spans="1:7" ht="25.5" x14ac:dyDescent="0.2">
      <c r="A165" s="62" t="s">
        <v>67</v>
      </c>
      <c r="B165" s="140" t="s">
        <v>61</v>
      </c>
      <c r="C165" s="139">
        <v>8</v>
      </c>
      <c r="D165" s="139">
        <v>1</v>
      </c>
      <c r="E165" s="140" t="s">
        <v>148</v>
      </c>
      <c r="F165" s="10" t="s">
        <v>68</v>
      </c>
      <c r="G165" s="18">
        <f>G166</f>
        <v>145.80000000000001</v>
      </c>
    </row>
    <row r="166" spans="1:7" ht="15" x14ac:dyDescent="0.2">
      <c r="A166" s="62" t="s">
        <v>69</v>
      </c>
      <c r="B166" s="140" t="s">
        <v>61</v>
      </c>
      <c r="C166" s="139">
        <v>8</v>
      </c>
      <c r="D166" s="139">
        <v>1</v>
      </c>
      <c r="E166" s="140" t="s">
        <v>148</v>
      </c>
      <c r="F166" s="10" t="s">
        <v>70</v>
      </c>
      <c r="G166" s="18">
        <f>G167</f>
        <v>145.80000000000001</v>
      </c>
    </row>
    <row r="167" spans="1:7" ht="15" x14ac:dyDescent="0.2">
      <c r="A167" s="64" t="s">
        <v>153</v>
      </c>
      <c r="B167" s="142" t="s">
        <v>61</v>
      </c>
      <c r="C167" s="143">
        <v>8</v>
      </c>
      <c r="D167" s="143">
        <v>1</v>
      </c>
      <c r="E167" s="142" t="s">
        <v>148</v>
      </c>
      <c r="F167" s="37" t="s">
        <v>154</v>
      </c>
      <c r="G167" s="32">
        <f>24.8+21+100</f>
        <v>145.80000000000001</v>
      </c>
    </row>
    <row r="168" spans="1:7" ht="25.5" x14ac:dyDescent="0.2">
      <c r="A168" s="141" t="s">
        <v>133</v>
      </c>
      <c r="B168" s="140" t="s">
        <v>61</v>
      </c>
      <c r="C168" s="139">
        <v>8</v>
      </c>
      <c r="D168" s="139">
        <v>1</v>
      </c>
      <c r="E168" s="140" t="s">
        <v>149</v>
      </c>
      <c r="F168" s="10"/>
      <c r="G168" s="18">
        <f>G171+G169</f>
        <v>34899.4</v>
      </c>
    </row>
    <row r="169" spans="1:7" ht="15" x14ac:dyDescent="0.2">
      <c r="A169" s="62" t="s">
        <v>170</v>
      </c>
      <c r="B169" s="140" t="s">
        <v>61</v>
      </c>
      <c r="C169" s="139">
        <v>8</v>
      </c>
      <c r="D169" s="139">
        <v>1</v>
      </c>
      <c r="E169" s="140" t="s">
        <v>149</v>
      </c>
      <c r="F169" s="10" t="s">
        <v>168</v>
      </c>
      <c r="G169" s="18">
        <f>G170</f>
        <v>3149.2</v>
      </c>
    </row>
    <row r="170" spans="1:7" ht="15" x14ac:dyDescent="0.2">
      <c r="A170" s="64" t="s">
        <v>171</v>
      </c>
      <c r="B170" s="142" t="s">
        <v>61</v>
      </c>
      <c r="C170" s="143">
        <v>8</v>
      </c>
      <c r="D170" s="143">
        <v>1</v>
      </c>
      <c r="E170" s="142" t="s">
        <v>149</v>
      </c>
      <c r="F170" s="37" t="s">
        <v>169</v>
      </c>
      <c r="G170" s="32">
        <f>1318.6+1830.6</f>
        <v>3149.2</v>
      </c>
    </row>
    <row r="171" spans="1:7" ht="25.5" x14ac:dyDescent="0.2">
      <c r="A171" s="62" t="s">
        <v>67</v>
      </c>
      <c r="B171" s="140" t="s">
        <v>61</v>
      </c>
      <c r="C171" s="139">
        <v>8</v>
      </c>
      <c r="D171" s="139">
        <v>1</v>
      </c>
      <c r="E171" s="140" t="s">
        <v>149</v>
      </c>
      <c r="F171" s="10" t="s">
        <v>68</v>
      </c>
      <c r="G171" s="18">
        <f>G172</f>
        <v>31750.2</v>
      </c>
    </row>
    <row r="172" spans="1:7" ht="15" x14ac:dyDescent="0.2">
      <c r="A172" s="62" t="s">
        <v>69</v>
      </c>
      <c r="B172" s="140" t="s">
        <v>61</v>
      </c>
      <c r="C172" s="139">
        <v>8</v>
      </c>
      <c r="D172" s="139">
        <v>1</v>
      </c>
      <c r="E172" s="140" t="s">
        <v>149</v>
      </c>
      <c r="F172" s="10" t="s">
        <v>70</v>
      </c>
      <c r="G172" s="18">
        <f>G173</f>
        <v>31750.2</v>
      </c>
    </row>
    <row r="173" spans="1:7" ht="51" x14ac:dyDescent="0.2">
      <c r="A173" s="64" t="s">
        <v>90</v>
      </c>
      <c r="B173" s="142" t="s">
        <v>61</v>
      </c>
      <c r="C173" s="143">
        <v>8</v>
      </c>
      <c r="D173" s="143">
        <v>1</v>
      </c>
      <c r="E173" s="142" t="s">
        <v>149</v>
      </c>
      <c r="F173" s="37" t="s">
        <v>38</v>
      </c>
      <c r="G173" s="32">
        <f>15426.5+19472.9-3149.2</f>
        <v>31750.2</v>
      </c>
    </row>
    <row r="174" spans="1:7" ht="25.5" x14ac:dyDescent="0.2">
      <c r="A174" s="141" t="s">
        <v>134</v>
      </c>
      <c r="B174" s="140" t="s">
        <v>61</v>
      </c>
      <c r="C174" s="139">
        <v>8</v>
      </c>
      <c r="D174" s="139">
        <v>1</v>
      </c>
      <c r="E174" s="140" t="s">
        <v>150</v>
      </c>
      <c r="F174" s="10"/>
      <c r="G174" s="18">
        <f>G175</f>
        <v>742.4</v>
      </c>
    </row>
    <row r="175" spans="1:7" ht="25.5" x14ac:dyDescent="0.2">
      <c r="A175" s="62" t="s">
        <v>67</v>
      </c>
      <c r="B175" s="140" t="s">
        <v>61</v>
      </c>
      <c r="C175" s="139">
        <v>8</v>
      </c>
      <c r="D175" s="139">
        <v>1</v>
      </c>
      <c r="E175" s="140" t="s">
        <v>150</v>
      </c>
      <c r="F175" s="10" t="s">
        <v>68</v>
      </c>
      <c r="G175" s="18">
        <f>G176</f>
        <v>742.4</v>
      </c>
    </row>
    <row r="176" spans="1:7" ht="15" x14ac:dyDescent="0.2">
      <c r="A176" s="62" t="s">
        <v>69</v>
      </c>
      <c r="B176" s="140" t="s">
        <v>61</v>
      </c>
      <c r="C176" s="139">
        <v>8</v>
      </c>
      <c r="D176" s="139">
        <v>1</v>
      </c>
      <c r="E176" s="140" t="s">
        <v>150</v>
      </c>
      <c r="F176" s="10" t="s">
        <v>70</v>
      </c>
      <c r="G176" s="18">
        <f>G177</f>
        <v>742.4</v>
      </c>
    </row>
    <row r="177" spans="1:7" ht="15" x14ac:dyDescent="0.2">
      <c r="A177" s="64" t="s">
        <v>153</v>
      </c>
      <c r="B177" s="142" t="s">
        <v>61</v>
      </c>
      <c r="C177" s="143">
        <v>8</v>
      </c>
      <c r="D177" s="143">
        <v>1</v>
      </c>
      <c r="E177" s="142" t="s">
        <v>150</v>
      </c>
      <c r="F177" s="37" t="s">
        <v>154</v>
      </c>
      <c r="G177" s="32">
        <f>72.4+190+480</f>
        <v>742.4</v>
      </c>
    </row>
    <row r="178" spans="1:7" ht="38.25" x14ac:dyDescent="0.2">
      <c r="A178" s="141" t="s">
        <v>135</v>
      </c>
      <c r="B178" s="140" t="s">
        <v>61</v>
      </c>
      <c r="C178" s="139">
        <v>8</v>
      </c>
      <c r="D178" s="139">
        <v>1</v>
      </c>
      <c r="E178" s="140" t="s">
        <v>151</v>
      </c>
      <c r="F178" s="10"/>
      <c r="G178" s="18">
        <f>G179</f>
        <v>200</v>
      </c>
    </row>
    <row r="179" spans="1:7" ht="25.5" x14ac:dyDescent="0.2">
      <c r="A179" s="62" t="s">
        <v>67</v>
      </c>
      <c r="B179" s="140" t="s">
        <v>61</v>
      </c>
      <c r="C179" s="139">
        <v>8</v>
      </c>
      <c r="D179" s="139">
        <v>1</v>
      </c>
      <c r="E179" s="140" t="s">
        <v>151</v>
      </c>
      <c r="F179" s="10" t="s">
        <v>68</v>
      </c>
      <c r="G179" s="18">
        <f>G180</f>
        <v>200</v>
      </c>
    </row>
    <row r="180" spans="1:7" ht="15" x14ac:dyDescent="0.2">
      <c r="A180" s="62" t="s">
        <v>69</v>
      </c>
      <c r="B180" s="140" t="s">
        <v>61</v>
      </c>
      <c r="C180" s="139">
        <v>8</v>
      </c>
      <c r="D180" s="139">
        <v>1</v>
      </c>
      <c r="E180" s="140" t="s">
        <v>151</v>
      </c>
      <c r="F180" s="10" t="s">
        <v>70</v>
      </c>
      <c r="G180" s="18">
        <f>G181</f>
        <v>200</v>
      </c>
    </row>
    <row r="181" spans="1:7" ht="15" x14ac:dyDescent="0.2">
      <c r="A181" s="64" t="s">
        <v>153</v>
      </c>
      <c r="B181" s="142" t="s">
        <v>61</v>
      </c>
      <c r="C181" s="143">
        <v>8</v>
      </c>
      <c r="D181" s="143">
        <v>1</v>
      </c>
      <c r="E181" s="142" t="s">
        <v>151</v>
      </c>
      <c r="F181" s="37" t="s">
        <v>154</v>
      </c>
      <c r="G181" s="32">
        <v>200</v>
      </c>
    </row>
    <row r="182" spans="1:7" ht="15" x14ac:dyDescent="0.2">
      <c r="A182" s="141" t="s">
        <v>136</v>
      </c>
      <c r="B182" s="140" t="s">
        <v>61</v>
      </c>
      <c r="C182" s="139">
        <v>8</v>
      </c>
      <c r="D182" s="139">
        <v>1</v>
      </c>
      <c r="E182" s="140" t="s">
        <v>152</v>
      </c>
      <c r="F182" s="10"/>
      <c r="G182" s="18">
        <f>G183</f>
        <v>80</v>
      </c>
    </row>
    <row r="183" spans="1:7" ht="25.5" x14ac:dyDescent="0.2">
      <c r="A183" s="62" t="s">
        <v>67</v>
      </c>
      <c r="B183" s="140" t="s">
        <v>61</v>
      </c>
      <c r="C183" s="139">
        <v>8</v>
      </c>
      <c r="D183" s="139">
        <v>1</v>
      </c>
      <c r="E183" s="140" t="s">
        <v>152</v>
      </c>
      <c r="F183" s="10" t="s">
        <v>68</v>
      </c>
      <c r="G183" s="72">
        <f>G184</f>
        <v>80</v>
      </c>
    </row>
    <row r="184" spans="1:7" ht="15" x14ac:dyDescent="0.2">
      <c r="A184" s="62" t="s">
        <v>69</v>
      </c>
      <c r="B184" s="140" t="s">
        <v>61</v>
      </c>
      <c r="C184" s="139">
        <v>8</v>
      </c>
      <c r="D184" s="139">
        <v>1</v>
      </c>
      <c r="E184" s="140" t="s">
        <v>152</v>
      </c>
      <c r="F184" s="10" t="s">
        <v>70</v>
      </c>
      <c r="G184" s="18">
        <f>G185</f>
        <v>80</v>
      </c>
    </row>
    <row r="185" spans="1:7" ht="15" x14ac:dyDescent="0.2">
      <c r="A185" s="64" t="s">
        <v>153</v>
      </c>
      <c r="B185" s="142" t="s">
        <v>61</v>
      </c>
      <c r="C185" s="143">
        <v>8</v>
      </c>
      <c r="D185" s="143">
        <v>1</v>
      </c>
      <c r="E185" s="142" t="s">
        <v>152</v>
      </c>
      <c r="F185" s="37" t="s">
        <v>154</v>
      </c>
      <c r="G185" s="32">
        <f>20+30+30</f>
        <v>80</v>
      </c>
    </row>
  </sheetData>
  <autoFilter ref="A6:F185"/>
  <customSheetViews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"/>
      <headerFooter alignWithMargins="0">
        <oddFooter>&amp;C&amp;P</oddFooter>
      </headerFooter>
      <autoFilter ref="A6:F185"/>
    </customSheetView>
    <customSheetView guid="{265E4B74-F87F-4C11-8F36-BD3184BC15DF}" scale="90" showPageBreaks="1" showGridLines="0" printArea="1" showAutoFilter="1" view="pageBreakPreview" showRuler="0">
      <pane ySplit="7" topLeftCell="A133" activePane="bottomLeft" state="frozenSplit"/>
      <selection pane="bottomLeft" activeCell="A142" sqref="A142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185"/>
    </customSheetView>
    <customSheetView guid="{9AE4E90B-95AD-4E92-80AE-724EF4B3642C}" showPageBreaks="1" showGridLines="0" printArea="1" showAutoFilter="1" showRuler="0" topLeftCell="A136">
      <selection activeCell="A146" sqref="A146"/>
      <pageMargins left="0.9055118110236221" right="0.39370078740157483" top="0.39370078740157483" bottom="0.35433070866141736" header="0.35433070866141736" footer="0.19685039370078741"/>
      <pageSetup paperSize="9" scale="89" orientation="portrait" r:id="rId3"/>
      <headerFooter alignWithMargins="0">
        <oddFooter>&amp;C&amp;P</oddFooter>
      </headerFooter>
      <autoFilter ref="A6:F189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  <customSheetView guid="{C0DCEFD6-4378-4196-8A52-BBAE8937CBA3}" scale="90" showPageBreaks="1" showGridLines="0" printArea="1" showAutoFilter="1" view="pageBreakPreview" showRuler="0">
      <pane ySplit="7" topLeftCell="A166" activePane="bottomLeft" state="frozenSplit"/>
      <selection pane="bottomLeft" activeCell="A178" sqref="A178"/>
      <pageMargins left="0.9055118110236221" right="0.39370078740157483" top="0.39370078740157483" bottom="0.35433070866141736" header="0.35433070866141736" footer="0.19685039370078741"/>
      <pageSetup paperSize="9" scale="89" orientation="portrait" r:id="rId14"/>
      <headerFooter alignWithMargins="0">
        <oddFooter>&amp;C&amp;P</oddFooter>
      </headerFooter>
      <autoFilter ref="A6:F185"/>
    </customSheetView>
  </customSheetViews>
  <mergeCells count="10">
    <mergeCell ref="D1:G1"/>
    <mergeCell ref="D3:G3"/>
    <mergeCell ref="C7:D7"/>
    <mergeCell ref="F7:F8"/>
    <mergeCell ref="E7:E8"/>
    <mergeCell ref="A4:G4"/>
    <mergeCell ref="A5:G5"/>
    <mergeCell ref="A7:A8"/>
    <mergeCell ref="B7:B8"/>
    <mergeCell ref="G7:G8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9" orientation="portrait" r:id="rId15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view="pageBreakPreview" zoomScaleNormal="100" zoomScaleSheetLayoutView="100" workbookViewId="0">
      <selection activeCell="D3" sqref="D3:H3"/>
    </sheetView>
  </sheetViews>
  <sheetFormatPr defaultRowHeight="12.75" x14ac:dyDescent="0.2"/>
  <cols>
    <col min="1" max="1" width="41.28515625" customWidth="1"/>
    <col min="2" max="2" width="5.85546875" customWidth="1"/>
    <col min="3" max="3" width="4.140625" customWidth="1"/>
    <col min="4" max="4" width="4.5703125" customWidth="1"/>
    <col min="6" max="6" width="5.140625" customWidth="1"/>
    <col min="7" max="7" width="13" customWidth="1"/>
    <col min="8" max="8" width="11.85546875" customWidth="1"/>
    <col min="9" max="9" width="11.28515625" customWidth="1"/>
    <col min="10" max="10" width="10.85546875" bestFit="1" customWidth="1"/>
  </cols>
  <sheetData>
    <row r="1" spans="1:10" ht="6" customHeight="1" x14ac:dyDescent="0.2">
      <c r="E1" s="147"/>
      <c r="F1" s="147"/>
      <c r="G1" s="147"/>
    </row>
    <row r="2" spans="1:10" x14ac:dyDescent="0.2">
      <c r="A2" s="4"/>
      <c r="B2" s="4"/>
      <c r="C2" s="4"/>
      <c r="D2" s="4"/>
      <c r="E2" s="147" t="s">
        <v>45</v>
      </c>
      <c r="F2" s="147"/>
      <c r="G2" s="147"/>
      <c r="H2" s="147"/>
    </row>
    <row r="3" spans="1:10" ht="31.5" customHeight="1" x14ac:dyDescent="0.2">
      <c r="A3" s="4"/>
      <c r="B3" s="4"/>
      <c r="C3" s="4"/>
      <c r="D3" s="158" t="s">
        <v>174</v>
      </c>
      <c r="E3" s="158"/>
      <c r="F3" s="158"/>
      <c r="G3" s="158"/>
      <c r="H3" s="158"/>
    </row>
    <row r="4" spans="1:10" x14ac:dyDescent="0.2">
      <c r="A4" s="159"/>
      <c r="B4" s="159"/>
      <c r="C4" s="159"/>
      <c r="D4" s="159"/>
      <c r="E4" s="159"/>
      <c r="F4" s="159"/>
      <c r="G4" s="159"/>
      <c r="H4" s="159"/>
    </row>
    <row r="5" spans="1:10" ht="49.5" customHeight="1" x14ac:dyDescent="0.2">
      <c r="A5" s="152" t="s">
        <v>116</v>
      </c>
      <c r="B5" s="152"/>
      <c r="C5" s="152"/>
      <c r="D5" s="152"/>
      <c r="E5" s="152"/>
      <c r="F5" s="152"/>
      <c r="G5" s="152"/>
      <c r="H5" s="157"/>
    </row>
    <row r="7" spans="1:10" ht="20.25" customHeight="1" x14ac:dyDescent="0.2">
      <c r="A7" s="160" t="s">
        <v>0</v>
      </c>
      <c r="B7" s="160" t="s">
        <v>1</v>
      </c>
      <c r="C7" s="161" t="s">
        <v>2</v>
      </c>
      <c r="D7" s="161"/>
      <c r="E7" s="160" t="s">
        <v>5</v>
      </c>
      <c r="F7" s="160" t="s">
        <v>6</v>
      </c>
      <c r="G7" s="155" t="s">
        <v>42</v>
      </c>
      <c r="H7" s="156"/>
    </row>
    <row r="8" spans="1:10" ht="21.75" customHeight="1" x14ac:dyDescent="0.2">
      <c r="A8" s="160"/>
      <c r="B8" s="160"/>
      <c r="C8" s="73" t="s">
        <v>3</v>
      </c>
      <c r="D8" s="73" t="s">
        <v>4</v>
      </c>
      <c r="E8" s="160"/>
      <c r="F8" s="160"/>
      <c r="G8" s="135" t="s">
        <v>82</v>
      </c>
      <c r="H8" s="135" t="s">
        <v>117</v>
      </c>
    </row>
    <row r="9" spans="1:10" ht="21.75" customHeight="1" x14ac:dyDescent="0.2">
      <c r="A9" s="74" t="s">
        <v>14</v>
      </c>
      <c r="B9" s="73"/>
      <c r="C9" s="73"/>
      <c r="D9" s="73"/>
      <c r="E9" s="73"/>
      <c r="F9" s="73"/>
      <c r="G9" s="75">
        <f>G10+G128</f>
        <v>155358.59999999998</v>
      </c>
      <c r="H9" s="75">
        <f>H10+H128</f>
        <v>164650.6</v>
      </c>
      <c r="I9" s="2"/>
      <c r="J9" s="2"/>
    </row>
    <row r="10" spans="1:10" ht="30" customHeight="1" x14ac:dyDescent="0.2">
      <c r="A10" s="76" t="s">
        <v>44</v>
      </c>
      <c r="B10" s="77">
        <v>920</v>
      </c>
      <c r="C10" s="78" t="s">
        <v>7</v>
      </c>
      <c r="D10" s="78" t="s">
        <v>7</v>
      </c>
      <c r="E10" s="78" t="s">
        <v>7</v>
      </c>
      <c r="F10" s="78" t="s">
        <v>7</v>
      </c>
      <c r="G10" s="79">
        <f>G11+G48+G55+G74+G108+G122</f>
        <v>109600.9</v>
      </c>
      <c r="H10" s="79">
        <f>H11+H48+H55+H74+H108+H122</f>
        <v>116102.20000000001</v>
      </c>
      <c r="I10" s="9"/>
      <c r="J10" s="2"/>
    </row>
    <row r="11" spans="1:10" ht="14.25" x14ac:dyDescent="0.2">
      <c r="A11" s="80" t="s">
        <v>8</v>
      </c>
      <c r="B11" s="81">
        <v>920</v>
      </c>
      <c r="C11" s="81" t="s">
        <v>9</v>
      </c>
      <c r="D11" s="81" t="s">
        <v>26</v>
      </c>
      <c r="E11" s="81" t="s">
        <v>7</v>
      </c>
      <c r="F11" s="81" t="s">
        <v>7</v>
      </c>
      <c r="G11" s="82">
        <f>G12+G18</f>
        <v>793.6</v>
      </c>
      <c r="H11" s="82">
        <f>H12+H18</f>
        <v>831.1</v>
      </c>
    </row>
    <row r="12" spans="1:10" ht="51" x14ac:dyDescent="0.2">
      <c r="A12" s="83" t="s">
        <v>15</v>
      </c>
      <c r="B12" s="84" t="s">
        <v>23</v>
      </c>
      <c r="C12" s="85">
        <v>1</v>
      </c>
      <c r="D12" s="85">
        <v>3</v>
      </c>
      <c r="E12" s="86"/>
      <c r="F12" s="87" t="s">
        <v>7</v>
      </c>
      <c r="G12" s="88">
        <f t="shared" ref="G12:H12" si="0">G13</f>
        <v>608</v>
      </c>
      <c r="H12" s="88">
        <f t="shared" si="0"/>
        <v>645.5</v>
      </c>
      <c r="I12" s="9"/>
    </row>
    <row r="13" spans="1:10" ht="15" x14ac:dyDescent="0.2">
      <c r="A13" s="89" t="s">
        <v>46</v>
      </c>
      <c r="B13" s="84" t="s">
        <v>23</v>
      </c>
      <c r="C13" s="85">
        <v>1</v>
      </c>
      <c r="D13" s="85">
        <v>3</v>
      </c>
      <c r="E13" s="90" t="s">
        <v>47</v>
      </c>
      <c r="F13" s="84" t="s">
        <v>7</v>
      </c>
      <c r="G13" s="88">
        <f t="shared" ref="G13:H16" si="1">G14</f>
        <v>608</v>
      </c>
      <c r="H13" s="88">
        <f t="shared" si="1"/>
        <v>645.5</v>
      </c>
      <c r="I13" s="9"/>
      <c r="J13" s="9"/>
    </row>
    <row r="14" spans="1:10" ht="38.25" x14ac:dyDescent="0.2">
      <c r="A14" s="91" t="s">
        <v>48</v>
      </c>
      <c r="B14" s="84" t="s">
        <v>23</v>
      </c>
      <c r="C14" s="85">
        <v>1</v>
      </c>
      <c r="D14" s="85">
        <v>3</v>
      </c>
      <c r="E14" s="10" t="s">
        <v>103</v>
      </c>
      <c r="F14" s="84" t="s">
        <v>7</v>
      </c>
      <c r="G14" s="88">
        <f t="shared" si="1"/>
        <v>608</v>
      </c>
      <c r="H14" s="88">
        <f t="shared" si="1"/>
        <v>645.5</v>
      </c>
      <c r="I14" s="9"/>
    </row>
    <row r="15" spans="1:10" ht="25.5" x14ac:dyDescent="0.2">
      <c r="A15" s="92" t="s">
        <v>84</v>
      </c>
      <c r="B15" s="84" t="s">
        <v>23</v>
      </c>
      <c r="C15" s="85">
        <v>1</v>
      </c>
      <c r="D15" s="85">
        <v>3</v>
      </c>
      <c r="E15" s="10" t="s">
        <v>103</v>
      </c>
      <c r="F15" s="84" t="s">
        <v>49</v>
      </c>
      <c r="G15" s="88">
        <f t="shared" si="1"/>
        <v>608</v>
      </c>
      <c r="H15" s="88">
        <f t="shared" si="1"/>
        <v>645.5</v>
      </c>
    </row>
    <row r="16" spans="1:10" ht="38.25" x14ac:dyDescent="0.2">
      <c r="A16" s="92" t="s">
        <v>85</v>
      </c>
      <c r="B16" s="84" t="s">
        <v>23</v>
      </c>
      <c r="C16" s="85">
        <v>1</v>
      </c>
      <c r="D16" s="85">
        <v>3</v>
      </c>
      <c r="E16" s="10" t="s">
        <v>103</v>
      </c>
      <c r="F16" s="84" t="s">
        <v>50</v>
      </c>
      <c r="G16" s="88">
        <f t="shared" si="1"/>
        <v>608</v>
      </c>
      <c r="H16" s="88">
        <f t="shared" si="1"/>
        <v>645.5</v>
      </c>
    </row>
    <row r="17" spans="1:8" ht="38.25" x14ac:dyDescent="0.2">
      <c r="A17" s="93" t="s">
        <v>83</v>
      </c>
      <c r="B17" s="94" t="s">
        <v>23</v>
      </c>
      <c r="C17" s="95" t="s">
        <v>9</v>
      </c>
      <c r="D17" s="95" t="s">
        <v>10</v>
      </c>
      <c r="E17" s="37" t="s">
        <v>103</v>
      </c>
      <c r="F17" s="94" t="s">
        <v>34</v>
      </c>
      <c r="G17" s="96">
        <f>663.4-55.4</f>
        <v>608</v>
      </c>
      <c r="H17" s="96">
        <f>663.4-17.9</f>
        <v>645.5</v>
      </c>
    </row>
    <row r="18" spans="1:8" ht="15" x14ac:dyDescent="0.2">
      <c r="A18" s="83" t="s">
        <v>29</v>
      </c>
      <c r="B18" s="99" t="s">
        <v>23</v>
      </c>
      <c r="C18" s="99" t="s">
        <v>9</v>
      </c>
      <c r="D18" s="99" t="s">
        <v>31</v>
      </c>
      <c r="E18" s="99"/>
      <c r="F18" s="99"/>
      <c r="G18" s="18">
        <f>G19</f>
        <v>185.60000000000002</v>
      </c>
      <c r="H18" s="18">
        <f>H19</f>
        <v>185.60000000000002</v>
      </c>
    </row>
    <row r="19" spans="1:8" ht="15" x14ac:dyDescent="0.2">
      <c r="A19" s="89" t="s">
        <v>46</v>
      </c>
      <c r="B19" s="99" t="s">
        <v>23</v>
      </c>
      <c r="C19" s="100" t="s">
        <v>9</v>
      </c>
      <c r="D19" s="100" t="s">
        <v>31</v>
      </c>
      <c r="E19" s="90" t="s">
        <v>47</v>
      </c>
      <c r="F19" s="90"/>
      <c r="G19" s="101">
        <f>G20+G27+G34+G41</f>
        <v>185.60000000000002</v>
      </c>
      <c r="H19" s="101">
        <f>H20+H27+H34+H41</f>
        <v>185.60000000000002</v>
      </c>
    </row>
    <row r="20" spans="1:8" ht="25.5" x14ac:dyDescent="0.2">
      <c r="A20" s="102" t="s">
        <v>30</v>
      </c>
      <c r="B20" s="99" t="s">
        <v>23</v>
      </c>
      <c r="C20" s="86" t="s">
        <v>9</v>
      </c>
      <c r="D20" s="86" t="s">
        <v>31</v>
      </c>
      <c r="E20" s="90" t="s">
        <v>81</v>
      </c>
      <c r="F20" s="90" t="s">
        <v>7</v>
      </c>
      <c r="G20" s="101">
        <f>G21+G24</f>
        <v>163.5</v>
      </c>
      <c r="H20" s="101">
        <f>H21+H24</f>
        <v>163.5</v>
      </c>
    </row>
    <row r="21" spans="1:8" ht="25.5" x14ac:dyDescent="0.2">
      <c r="A21" s="92" t="s">
        <v>84</v>
      </c>
      <c r="B21" s="84" t="s">
        <v>23</v>
      </c>
      <c r="C21" s="86" t="s">
        <v>9</v>
      </c>
      <c r="D21" s="86" t="s">
        <v>31</v>
      </c>
      <c r="E21" s="90" t="s">
        <v>81</v>
      </c>
      <c r="F21" s="90" t="s">
        <v>49</v>
      </c>
      <c r="G21" s="101">
        <f>G22</f>
        <v>116.8</v>
      </c>
      <c r="H21" s="101">
        <f>H22</f>
        <v>116.8</v>
      </c>
    </row>
    <row r="22" spans="1:8" ht="38.25" x14ac:dyDescent="0.2">
      <c r="A22" s="92" t="s">
        <v>85</v>
      </c>
      <c r="B22" s="84" t="s">
        <v>23</v>
      </c>
      <c r="C22" s="86" t="s">
        <v>9</v>
      </c>
      <c r="D22" s="86" t="s">
        <v>31</v>
      </c>
      <c r="E22" s="90" t="s">
        <v>81</v>
      </c>
      <c r="F22" s="90" t="s">
        <v>50</v>
      </c>
      <c r="G22" s="101">
        <f>G23</f>
        <v>116.8</v>
      </c>
      <c r="H22" s="101">
        <f>H23</f>
        <v>116.8</v>
      </c>
    </row>
    <row r="23" spans="1:8" ht="38.25" x14ac:dyDescent="0.2">
      <c r="A23" s="93" t="s">
        <v>83</v>
      </c>
      <c r="B23" s="94" t="s">
        <v>23</v>
      </c>
      <c r="C23" s="95" t="s">
        <v>9</v>
      </c>
      <c r="D23" s="95" t="s">
        <v>31</v>
      </c>
      <c r="E23" s="94" t="s">
        <v>81</v>
      </c>
      <c r="F23" s="94" t="s">
        <v>34</v>
      </c>
      <c r="G23" s="96">
        <v>116.8</v>
      </c>
      <c r="H23" s="96">
        <v>116.8</v>
      </c>
    </row>
    <row r="24" spans="1:8" ht="15" x14ac:dyDescent="0.2">
      <c r="A24" s="92" t="s">
        <v>51</v>
      </c>
      <c r="B24" s="84" t="s">
        <v>23</v>
      </c>
      <c r="C24" s="86" t="s">
        <v>9</v>
      </c>
      <c r="D24" s="86" t="s">
        <v>31</v>
      </c>
      <c r="E24" s="90" t="s">
        <v>81</v>
      </c>
      <c r="F24" s="90" t="s">
        <v>52</v>
      </c>
      <c r="G24" s="97">
        <f>G25</f>
        <v>46.7</v>
      </c>
      <c r="H24" s="97">
        <f>H25</f>
        <v>46.7</v>
      </c>
    </row>
    <row r="25" spans="1:8" ht="15" x14ac:dyDescent="0.2">
      <c r="A25" s="92" t="s">
        <v>53</v>
      </c>
      <c r="B25" s="84" t="s">
        <v>23</v>
      </c>
      <c r="C25" s="86" t="s">
        <v>9</v>
      </c>
      <c r="D25" s="86" t="s">
        <v>31</v>
      </c>
      <c r="E25" s="90" t="s">
        <v>81</v>
      </c>
      <c r="F25" s="90" t="s">
        <v>54</v>
      </c>
      <c r="G25" s="97">
        <f>G26</f>
        <v>46.7</v>
      </c>
      <c r="H25" s="97">
        <f>H26</f>
        <v>46.7</v>
      </c>
    </row>
    <row r="26" spans="1:8" ht="15" x14ac:dyDescent="0.2">
      <c r="A26" s="98" t="s">
        <v>40</v>
      </c>
      <c r="B26" s="94" t="s">
        <v>23</v>
      </c>
      <c r="C26" s="95" t="s">
        <v>9</v>
      </c>
      <c r="D26" s="95" t="s">
        <v>31</v>
      </c>
      <c r="E26" s="94" t="s">
        <v>81</v>
      </c>
      <c r="F26" s="94" t="s">
        <v>41</v>
      </c>
      <c r="G26" s="96">
        <v>46.7</v>
      </c>
      <c r="H26" s="96">
        <v>46.7</v>
      </c>
    </row>
    <row r="27" spans="1:8" ht="114.75" x14ac:dyDescent="0.2">
      <c r="A27" s="47" t="s">
        <v>155</v>
      </c>
      <c r="B27" s="10" t="s">
        <v>23</v>
      </c>
      <c r="C27" s="29" t="s">
        <v>9</v>
      </c>
      <c r="D27" s="29" t="s">
        <v>31</v>
      </c>
      <c r="E27" s="10" t="s">
        <v>156</v>
      </c>
      <c r="F27" s="10"/>
      <c r="G27" s="21">
        <f>G30+G33</f>
        <v>7.4</v>
      </c>
      <c r="H27" s="21">
        <f>H30+H33</f>
        <v>7.4</v>
      </c>
    </row>
    <row r="28" spans="1:8" ht="76.5" x14ac:dyDescent="0.2">
      <c r="A28" s="47" t="s">
        <v>157</v>
      </c>
      <c r="B28" s="10" t="s">
        <v>23</v>
      </c>
      <c r="C28" s="29" t="s">
        <v>9</v>
      </c>
      <c r="D28" s="29" t="s">
        <v>31</v>
      </c>
      <c r="E28" s="10" t="s">
        <v>156</v>
      </c>
      <c r="F28" s="10" t="s">
        <v>158</v>
      </c>
      <c r="G28" s="21">
        <f>G29</f>
        <v>5.9</v>
      </c>
      <c r="H28" s="21">
        <f>H29</f>
        <v>5.9</v>
      </c>
    </row>
    <row r="29" spans="1:8" ht="25.5" x14ac:dyDescent="0.2">
      <c r="A29" s="47" t="s">
        <v>159</v>
      </c>
      <c r="B29" s="10" t="s">
        <v>23</v>
      </c>
      <c r="C29" s="29" t="s">
        <v>9</v>
      </c>
      <c r="D29" s="29" t="s">
        <v>31</v>
      </c>
      <c r="E29" s="10" t="s">
        <v>156</v>
      </c>
      <c r="F29" s="10" t="s">
        <v>160</v>
      </c>
      <c r="G29" s="21">
        <f>G30</f>
        <v>5.9</v>
      </c>
      <c r="H29" s="21">
        <f>H30</f>
        <v>5.9</v>
      </c>
    </row>
    <row r="30" spans="1:8" ht="38.25" x14ac:dyDescent="0.2">
      <c r="A30" s="51" t="s">
        <v>161</v>
      </c>
      <c r="B30" s="37" t="s">
        <v>23</v>
      </c>
      <c r="C30" s="35" t="s">
        <v>9</v>
      </c>
      <c r="D30" s="35" t="s">
        <v>31</v>
      </c>
      <c r="E30" s="37" t="s">
        <v>156</v>
      </c>
      <c r="F30" s="37" t="s">
        <v>162</v>
      </c>
      <c r="G30" s="32">
        <v>5.9</v>
      </c>
      <c r="H30" s="32">
        <v>5.9</v>
      </c>
    </row>
    <row r="31" spans="1:8" ht="25.5" x14ac:dyDescent="0.2">
      <c r="A31" s="47" t="s">
        <v>84</v>
      </c>
      <c r="B31" s="10" t="s">
        <v>23</v>
      </c>
      <c r="C31" s="29" t="s">
        <v>9</v>
      </c>
      <c r="D31" s="29" t="s">
        <v>31</v>
      </c>
      <c r="E31" s="10" t="s">
        <v>156</v>
      </c>
      <c r="F31" s="10" t="s">
        <v>49</v>
      </c>
      <c r="G31" s="21">
        <f>G32</f>
        <v>1.5</v>
      </c>
      <c r="H31" s="21">
        <f>H32</f>
        <v>1.5</v>
      </c>
    </row>
    <row r="32" spans="1:8" ht="25.5" x14ac:dyDescent="0.2">
      <c r="A32" s="47" t="s">
        <v>163</v>
      </c>
      <c r="B32" s="10" t="s">
        <v>23</v>
      </c>
      <c r="C32" s="29" t="s">
        <v>9</v>
      </c>
      <c r="D32" s="29" t="s">
        <v>31</v>
      </c>
      <c r="E32" s="10" t="s">
        <v>156</v>
      </c>
      <c r="F32" s="10" t="s">
        <v>50</v>
      </c>
      <c r="G32" s="21">
        <f>G33</f>
        <v>1.5</v>
      </c>
      <c r="H32" s="21">
        <f>H33</f>
        <v>1.5</v>
      </c>
    </row>
    <row r="33" spans="1:8" ht="38.25" x14ac:dyDescent="0.2">
      <c r="A33" s="51" t="s">
        <v>83</v>
      </c>
      <c r="B33" s="37" t="s">
        <v>23</v>
      </c>
      <c r="C33" s="35" t="s">
        <v>9</v>
      </c>
      <c r="D33" s="35" t="s">
        <v>31</v>
      </c>
      <c r="E33" s="37" t="s">
        <v>156</v>
      </c>
      <c r="F33" s="37" t="s">
        <v>34</v>
      </c>
      <c r="G33" s="32">
        <v>1.5</v>
      </c>
      <c r="H33" s="32">
        <v>1.5</v>
      </c>
    </row>
    <row r="34" spans="1:8" ht="114.75" x14ac:dyDescent="0.2">
      <c r="A34" s="47" t="s">
        <v>164</v>
      </c>
      <c r="B34" s="10" t="s">
        <v>23</v>
      </c>
      <c r="C34" s="29" t="s">
        <v>9</v>
      </c>
      <c r="D34" s="29" t="s">
        <v>31</v>
      </c>
      <c r="E34" s="10" t="s">
        <v>165</v>
      </c>
      <c r="F34" s="10"/>
      <c r="G34" s="21">
        <f>G37+G40</f>
        <v>7.3</v>
      </c>
      <c r="H34" s="21">
        <f>H37+H40</f>
        <v>7.3</v>
      </c>
    </row>
    <row r="35" spans="1:8" ht="76.5" x14ac:dyDescent="0.2">
      <c r="A35" s="47" t="s">
        <v>157</v>
      </c>
      <c r="B35" s="10" t="s">
        <v>23</v>
      </c>
      <c r="C35" s="29" t="s">
        <v>9</v>
      </c>
      <c r="D35" s="29" t="s">
        <v>31</v>
      </c>
      <c r="E35" s="10" t="s">
        <v>165</v>
      </c>
      <c r="F35" s="10" t="s">
        <v>158</v>
      </c>
      <c r="G35" s="21">
        <f>G36</f>
        <v>5.8</v>
      </c>
      <c r="H35" s="21">
        <f>H36</f>
        <v>5.8</v>
      </c>
    </row>
    <row r="36" spans="1:8" ht="25.5" x14ac:dyDescent="0.2">
      <c r="A36" s="47" t="s">
        <v>159</v>
      </c>
      <c r="B36" s="10" t="s">
        <v>23</v>
      </c>
      <c r="C36" s="29" t="s">
        <v>9</v>
      </c>
      <c r="D36" s="29" t="s">
        <v>31</v>
      </c>
      <c r="E36" s="10" t="s">
        <v>165</v>
      </c>
      <c r="F36" s="10" t="s">
        <v>160</v>
      </c>
      <c r="G36" s="21">
        <f>G37</f>
        <v>5.8</v>
      </c>
      <c r="H36" s="21">
        <f>H37</f>
        <v>5.8</v>
      </c>
    </row>
    <row r="37" spans="1:8" ht="38.25" x14ac:dyDescent="0.2">
      <c r="A37" s="51" t="s">
        <v>161</v>
      </c>
      <c r="B37" s="37" t="s">
        <v>23</v>
      </c>
      <c r="C37" s="35" t="s">
        <v>9</v>
      </c>
      <c r="D37" s="35" t="s">
        <v>31</v>
      </c>
      <c r="E37" s="37" t="s">
        <v>165</v>
      </c>
      <c r="F37" s="37" t="s">
        <v>162</v>
      </c>
      <c r="G37" s="32">
        <v>5.8</v>
      </c>
      <c r="H37" s="32">
        <v>5.8</v>
      </c>
    </row>
    <row r="38" spans="1:8" ht="25.5" x14ac:dyDescent="0.2">
      <c r="A38" s="47" t="s">
        <v>84</v>
      </c>
      <c r="B38" s="10" t="s">
        <v>23</v>
      </c>
      <c r="C38" s="29" t="s">
        <v>9</v>
      </c>
      <c r="D38" s="29" t="s">
        <v>31</v>
      </c>
      <c r="E38" s="10" t="s">
        <v>165</v>
      </c>
      <c r="F38" s="10" t="s">
        <v>49</v>
      </c>
      <c r="G38" s="21">
        <f>G39</f>
        <v>1.5</v>
      </c>
      <c r="H38" s="21">
        <f>H39</f>
        <v>1.5</v>
      </c>
    </row>
    <row r="39" spans="1:8" ht="25.5" x14ac:dyDescent="0.2">
      <c r="A39" s="47" t="s">
        <v>163</v>
      </c>
      <c r="B39" s="10" t="s">
        <v>23</v>
      </c>
      <c r="C39" s="29" t="s">
        <v>9</v>
      </c>
      <c r="D39" s="29" t="s">
        <v>31</v>
      </c>
      <c r="E39" s="10" t="s">
        <v>165</v>
      </c>
      <c r="F39" s="10" t="s">
        <v>50</v>
      </c>
      <c r="G39" s="21">
        <f>G40</f>
        <v>1.5</v>
      </c>
      <c r="H39" s="21">
        <f>H40</f>
        <v>1.5</v>
      </c>
    </row>
    <row r="40" spans="1:8" ht="38.25" x14ac:dyDescent="0.2">
      <c r="A40" s="51" t="s">
        <v>83</v>
      </c>
      <c r="B40" s="37" t="s">
        <v>23</v>
      </c>
      <c r="C40" s="35" t="s">
        <v>9</v>
      </c>
      <c r="D40" s="35" t="s">
        <v>31</v>
      </c>
      <c r="E40" s="37" t="s">
        <v>165</v>
      </c>
      <c r="F40" s="37" t="s">
        <v>34</v>
      </c>
      <c r="G40" s="32">
        <v>1.5</v>
      </c>
      <c r="H40" s="32">
        <v>1.5</v>
      </c>
    </row>
    <row r="41" spans="1:8" ht="114.75" x14ac:dyDescent="0.2">
      <c r="A41" s="47" t="s">
        <v>166</v>
      </c>
      <c r="B41" s="10" t="s">
        <v>23</v>
      </c>
      <c r="C41" s="29" t="s">
        <v>9</v>
      </c>
      <c r="D41" s="29" t="s">
        <v>31</v>
      </c>
      <c r="E41" s="10" t="s">
        <v>167</v>
      </c>
      <c r="F41" s="10"/>
      <c r="G41" s="21">
        <f>G44+G47</f>
        <v>7.4</v>
      </c>
      <c r="H41" s="21">
        <f>H44+H47</f>
        <v>7.4</v>
      </c>
    </row>
    <row r="42" spans="1:8" ht="76.5" x14ac:dyDescent="0.2">
      <c r="A42" s="47" t="s">
        <v>157</v>
      </c>
      <c r="B42" s="10" t="s">
        <v>23</v>
      </c>
      <c r="C42" s="29" t="s">
        <v>9</v>
      </c>
      <c r="D42" s="29" t="s">
        <v>31</v>
      </c>
      <c r="E42" s="10" t="s">
        <v>167</v>
      </c>
      <c r="F42" s="10" t="s">
        <v>158</v>
      </c>
      <c r="G42" s="21">
        <f>G43</f>
        <v>5.9</v>
      </c>
      <c r="H42" s="21">
        <f>H43</f>
        <v>5.9</v>
      </c>
    </row>
    <row r="43" spans="1:8" ht="25.5" x14ac:dyDescent="0.2">
      <c r="A43" s="47" t="s">
        <v>159</v>
      </c>
      <c r="B43" s="10" t="s">
        <v>23</v>
      </c>
      <c r="C43" s="29" t="s">
        <v>9</v>
      </c>
      <c r="D43" s="29" t="s">
        <v>31</v>
      </c>
      <c r="E43" s="10" t="s">
        <v>167</v>
      </c>
      <c r="F43" s="10" t="s">
        <v>160</v>
      </c>
      <c r="G43" s="21">
        <f>G44</f>
        <v>5.9</v>
      </c>
      <c r="H43" s="21">
        <f>H44</f>
        <v>5.9</v>
      </c>
    </row>
    <row r="44" spans="1:8" ht="38.25" x14ac:dyDescent="0.2">
      <c r="A44" s="51" t="s">
        <v>161</v>
      </c>
      <c r="B44" s="37" t="s">
        <v>23</v>
      </c>
      <c r="C44" s="35" t="s">
        <v>9</v>
      </c>
      <c r="D44" s="35" t="s">
        <v>31</v>
      </c>
      <c r="E44" s="37" t="s">
        <v>167</v>
      </c>
      <c r="F44" s="37" t="s">
        <v>162</v>
      </c>
      <c r="G44" s="32">
        <v>5.9</v>
      </c>
      <c r="H44" s="32">
        <v>5.9</v>
      </c>
    </row>
    <row r="45" spans="1:8" ht="25.5" x14ac:dyDescent="0.2">
      <c r="A45" s="47" t="s">
        <v>84</v>
      </c>
      <c r="B45" s="10" t="s">
        <v>23</v>
      </c>
      <c r="C45" s="29" t="s">
        <v>9</v>
      </c>
      <c r="D45" s="29" t="s">
        <v>31</v>
      </c>
      <c r="E45" s="10" t="s">
        <v>167</v>
      </c>
      <c r="F45" s="10" t="s">
        <v>49</v>
      </c>
      <c r="G45" s="21">
        <f>G46</f>
        <v>1.5</v>
      </c>
      <c r="H45" s="21">
        <f>H46</f>
        <v>1.5</v>
      </c>
    </row>
    <row r="46" spans="1:8" ht="25.5" x14ac:dyDescent="0.2">
      <c r="A46" s="47" t="s">
        <v>163</v>
      </c>
      <c r="B46" s="10" t="s">
        <v>23</v>
      </c>
      <c r="C46" s="29" t="s">
        <v>9</v>
      </c>
      <c r="D46" s="29" t="s">
        <v>31</v>
      </c>
      <c r="E46" s="10" t="s">
        <v>167</v>
      </c>
      <c r="F46" s="10" t="s">
        <v>50</v>
      </c>
      <c r="G46" s="21">
        <f>G47</f>
        <v>1.5</v>
      </c>
      <c r="H46" s="21">
        <f>H47</f>
        <v>1.5</v>
      </c>
    </row>
    <row r="47" spans="1:8" ht="38.25" x14ac:dyDescent="0.2">
      <c r="A47" s="51" t="s">
        <v>83</v>
      </c>
      <c r="B47" s="37" t="s">
        <v>23</v>
      </c>
      <c r="C47" s="35" t="s">
        <v>9</v>
      </c>
      <c r="D47" s="35" t="s">
        <v>31</v>
      </c>
      <c r="E47" s="37" t="s">
        <v>167</v>
      </c>
      <c r="F47" s="37" t="s">
        <v>34</v>
      </c>
      <c r="G47" s="32">
        <v>1.5</v>
      </c>
      <c r="H47" s="32">
        <v>1.5</v>
      </c>
    </row>
    <row r="48" spans="1:8" ht="25.5" x14ac:dyDescent="0.2">
      <c r="A48" s="103" t="s">
        <v>55</v>
      </c>
      <c r="B48" s="104" t="s">
        <v>23</v>
      </c>
      <c r="C48" s="104" t="s">
        <v>10</v>
      </c>
      <c r="D48" s="104" t="s">
        <v>26</v>
      </c>
      <c r="E48" s="104"/>
      <c r="F48" s="104"/>
      <c r="G48" s="105">
        <f t="shared" ref="G48:H49" si="2">G49</f>
        <v>1314.5</v>
      </c>
      <c r="H48" s="105">
        <f t="shared" si="2"/>
        <v>1314.5</v>
      </c>
    </row>
    <row r="49" spans="1:10" ht="15" x14ac:dyDescent="0.2">
      <c r="A49" s="106" t="s">
        <v>27</v>
      </c>
      <c r="B49" s="107" t="s">
        <v>23</v>
      </c>
      <c r="C49" s="107" t="s">
        <v>10</v>
      </c>
      <c r="D49" s="107" t="s">
        <v>25</v>
      </c>
      <c r="E49" s="108"/>
      <c r="F49" s="107"/>
      <c r="G49" s="97">
        <f t="shared" si="2"/>
        <v>1314.5</v>
      </c>
      <c r="H49" s="97">
        <f t="shared" si="2"/>
        <v>1314.5</v>
      </c>
    </row>
    <row r="50" spans="1:10" ht="15" x14ac:dyDescent="0.2">
      <c r="A50" s="89" t="s">
        <v>46</v>
      </c>
      <c r="B50" s="109" t="s">
        <v>23</v>
      </c>
      <c r="C50" s="109" t="s">
        <v>10</v>
      </c>
      <c r="D50" s="109" t="s">
        <v>25</v>
      </c>
      <c r="E50" s="90" t="s">
        <v>47</v>
      </c>
      <c r="F50" s="109"/>
      <c r="G50" s="97">
        <f>G51</f>
        <v>1314.5</v>
      </c>
      <c r="H50" s="97">
        <f>H51</f>
        <v>1314.5</v>
      </c>
    </row>
    <row r="51" spans="1:10" ht="38.25" x14ac:dyDescent="0.2">
      <c r="A51" s="59" t="s">
        <v>111</v>
      </c>
      <c r="B51" s="109" t="s">
        <v>23</v>
      </c>
      <c r="C51" s="109" t="s">
        <v>10</v>
      </c>
      <c r="D51" s="109" t="s">
        <v>25</v>
      </c>
      <c r="E51" s="90" t="s">
        <v>104</v>
      </c>
      <c r="F51" s="109"/>
      <c r="G51" s="97">
        <f t="shared" ref="G51:H53" si="3">G52</f>
        <v>1314.5</v>
      </c>
      <c r="H51" s="97">
        <f t="shared" si="3"/>
        <v>1314.5</v>
      </c>
    </row>
    <row r="52" spans="1:10" ht="25.5" x14ac:dyDescent="0.2">
      <c r="A52" s="92" t="s">
        <v>84</v>
      </c>
      <c r="B52" s="107">
        <v>920</v>
      </c>
      <c r="C52" s="109" t="s">
        <v>10</v>
      </c>
      <c r="D52" s="109" t="s">
        <v>25</v>
      </c>
      <c r="E52" s="90" t="s">
        <v>104</v>
      </c>
      <c r="F52" s="107" t="s">
        <v>49</v>
      </c>
      <c r="G52" s="97">
        <f t="shared" si="3"/>
        <v>1314.5</v>
      </c>
      <c r="H52" s="97">
        <f t="shared" si="3"/>
        <v>1314.5</v>
      </c>
    </row>
    <row r="53" spans="1:10" ht="38.25" x14ac:dyDescent="0.2">
      <c r="A53" s="92" t="s">
        <v>85</v>
      </c>
      <c r="B53" s="107">
        <v>920</v>
      </c>
      <c r="C53" s="109" t="s">
        <v>10</v>
      </c>
      <c r="D53" s="109" t="s">
        <v>25</v>
      </c>
      <c r="E53" s="90" t="s">
        <v>104</v>
      </c>
      <c r="F53" s="107" t="s">
        <v>50</v>
      </c>
      <c r="G53" s="97">
        <f t="shared" si="3"/>
        <v>1314.5</v>
      </c>
      <c r="H53" s="97">
        <f t="shared" si="3"/>
        <v>1314.5</v>
      </c>
    </row>
    <row r="54" spans="1:10" ht="38.25" x14ac:dyDescent="0.2">
      <c r="A54" s="129" t="s">
        <v>83</v>
      </c>
      <c r="B54" s="111" t="s">
        <v>23</v>
      </c>
      <c r="C54" s="111" t="s">
        <v>10</v>
      </c>
      <c r="D54" s="111" t="s">
        <v>25</v>
      </c>
      <c r="E54" s="94" t="s">
        <v>104</v>
      </c>
      <c r="F54" s="111" t="s">
        <v>34</v>
      </c>
      <c r="G54" s="96">
        <v>1314.5</v>
      </c>
      <c r="H54" s="96">
        <v>1314.5</v>
      </c>
    </row>
    <row r="55" spans="1:10" ht="19.5" customHeight="1" x14ac:dyDescent="0.2">
      <c r="A55" s="103" t="s">
        <v>56</v>
      </c>
      <c r="B55" s="104">
        <v>920</v>
      </c>
      <c r="C55" s="104" t="s">
        <v>11</v>
      </c>
      <c r="D55" s="104" t="s">
        <v>26</v>
      </c>
      <c r="E55" s="104"/>
      <c r="F55" s="104"/>
      <c r="G55" s="105">
        <f>G56</f>
        <v>52577.599999999999</v>
      </c>
      <c r="H55" s="105">
        <f>H56</f>
        <v>56063.400000000009</v>
      </c>
    </row>
    <row r="56" spans="1:10" ht="15.75" customHeight="1" x14ac:dyDescent="0.2">
      <c r="A56" s="106" t="s">
        <v>33</v>
      </c>
      <c r="B56" s="107">
        <v>920</v>
      </c>
      <c r="C56" s="107" t="s">
        <v>11</v>
      </c>
      <c r="D56" s="107" t="s">
        <v>24</v>
      </c>
      <c r="E56" s="107"/>
      <c r="F56" s="107"/>
      <c r="G56" s="97">
        <f>G57</f>
        <v>52577.599999999999</v>
      </c>
      <c r="H56" s="97">
        <f>H57</f>
        <v>56063.400000000009</v>
      </c>
    </row>
    <row r="57" spans="1:10" ht="15.75" customHeight="1" x14ac:dyDescent="0.2">
      <c r="A57" s="89" t="s">
        <v>46</v>
      </c>
      <c r="B57" s="107">
        <v>920</v>
      </c>
      <c r="C57" s="107" t="s">
        <v>11</v>
      </c>
      <c r="D57" s="107" t="s">
        <v>24</v>
      </c>
      <c r="E57" s="90" t="s">
        <v>47</v>
      </c>
      <c r="F57" s="107"/>
      <c r="G57" s="97">
        <f>G58+G62+G66+G70</f>
        <v>52577.599999999999</v>
      </c>
      <c r="H57" s="97">
        <f>H58+H62+H66+H70</f>
        <v>56063.400000000009</v>
      </c>
      <c r="J57" s="9"/>
    </row>
    <row r="58" spans="1:10" ht="53.25" customHeight="1" x14ac:dyDescent="0.2">
      <c r="A58" s="58" t="s">
        <v>126</v>
      </c>
      <c r="B58" s="107" t="s">
        <v>23</v>
      </c>
      <c r="C58" s="107" t="s">
        <v>11</v>
      </c>
      <c r="D58" s="107" t="s">
        <v>24</v>
      </c>
      <c r="E58" s="107" t="s">
        <v>92</v>
      </c>
      <c r="F58" s="109"/>
      <c r="G58" s="97">
        <f>G61</f>
        <v>51192</v>
      </c>
      <c r="H58" s="97">
        <f>H61</f>
        <v>54430.700000000004</v>
      </c>
    </row>
    <row r="59" spans="1:10" ht="15.75" customHeight="1" x14ac:dyDescent="0.2">
      <c r="A59" s="92" t="s">
        <v>84</v>
      </c>
      <c r="B59" s="107">
        <v>920</v>
      </c>
      <c r="C59" s="107" t="s">
        <v>11</v>
      </c>
      <c r="D59" s="107" t="s">
        <v>24</v>
      </c>
      <c r="E59" s="107" t="s">
        <v>92</v>
      </c>
      <c r="F59" s="107" t="s">
        <v>49</v>
      </c>
      <c r="G59" s="97">
        <f>G60</f>
        <v>51192</v>
      </c>
      <c r="H59" s="97">
        <f>H60</f>
        <v>54430.700000000004</v>
      </c>
    </row>
    <row r="60" spans="1:10" ht="15.75" customHeight="1" x14ac:dyDescent="0.2">
      <c r="A60" s="92" t="s">
        <v>85</v>
      </c>
      <c r="B60" s="107">
        <v>920</v>
      </c>
      <c r="C60" s="107" t="s">
        <v>11</v>
      </c>
      <c r="D60" s="107" t="s">
        <v>24</v>
      </c>
      <c r="E60" s="107" t="s">
        <v>92</v>
      </c>
      <c r="F60" s="107" t="s">
        <v>50</v>
      </c>
      <c r="G60" s="97">
        <f>G61</f>
        <v>51192</v>
      </c>
      <c r="H60" s="97">
        <f>H61</f>
        <v>54430.700000000004</v>
      </c>
    </row>
    <row r="61" spans="1:10" ht="38.25" customHeight="1" x14ac:dyDescent="0.2">
      <c r="A61" s="93" t="s">
        <v>83</v>
      </c>
      <c r="B61" s="95" t="s">
        <v>23</v>
      </c>
      <c r="C61" s="95" t="s">
        <v>11</v>
      </c>
      <c r="D61" s="95" t="s">
        <v>24</v>
      </c>
      <c r="E61" s="95" t="s">
        <v>92</v>
      </c>
      <c r="F61" s="111" t="s">
        <v>34</v>
      </c>
      <c r="G61" s="96">
        <f>55000-3808</f>
        <v>51192</v>
      </c>
      <c r="H61" s="96">
        <f>62519.4-8088.7</f>
        <v>54430.700000000004</v>
      </c>
    </row>
    <row r="62" spans="1:10" ht="38.25" customHeight="1" x14ac:dyDescent="0.2">
      <c r="A62" s="134" t="s">
        <v>123</v>
      </c>
      <c r="B62" s="30">
        <v>920</v>
      </c>
      <c r="C62" s="30" t="s">
        <v>11</v>
      </c>
      <c r="D62" s="30" t="s">
        <v>24</v>
      </c>
      <c r="E62" s="30" t="s">
        <v>122</v>
      </c>
      <c r="F62" s="31"/>
      <c r="G62" s="20">
        <f t="shared" ref="G62:H64" si="4">G63</f>
        <v>199.6</v>
      </c>
      <c r="H62" s="113">
        <f t="shared" si="4"/>
        <v>394.5</v>
      </c>
    </row>
    <row r="63" spans="1:10" ht="38.25" customHeight="1" x14ac:dyDescent="0.2">
      <c r="A63" s="47" t="s">
        <v>84</v>
      </c>
      <c r="B63" s="30">
        <v>920</v>
      </c>
      <c r="C63" s="30" t="s">
        <v>11</v>
      </c>
      <c r="D63" s="30" t="s">
        <v>24</v>
      </c>
      <c r="E63" s="30" t="s">
        <v>122</v>
      </c>
      <c r="F63" s="31" t="s">
        <v>49</v>
      </c>
      <c r="G63" s="20">
        <f t="shared" si="4"/>
        <v>199.6</v>
      </c>
      <c r="H63" s="113">
        <f t="shared" si="4"/>
        <v>394.5</v>
      </c>
    </row>
    <row r="64" spans="1:10" ht="38.25" customHeight="1" x14ac:dyDescent="0.2">
      <c r="A64" s="47" t="s">
        <v>85</v>
      </c>
      <c r="B64" s="30">
        <v>920</v>
      </c>
      <c r="C64" s="30" t="s">
        <v>11</v>
      </c>
      <c r="D64" s="30" t="s">
        <v>24</v>
      </c>
      <c r="E64" s="30" t="s">
        <v>122</v>
      </c>
      <c r="F64" s="31" t="s">
        <v>50</v>
      </c>
      <c r="G64" s="20">
        <f t="shared" si="4"/>
        <v>199.6</v>
      </c>
      <c r="H64" s="113">
        <f t="shared" si="4"/>
        <v>394.5</v>
      </c>
    </row>
    <row r="65" spans="1:10" ht="38.25" customHeight="1" x14ac:dyDescent="0.2">
      <c r="A65" s="132" t="s">
        <v>83</v>
      </c>
      <c r="B65" s="35" t="s">
        <v>23</v>
      </c>
      <c r="C65" s="35" t="s">
        <v>11</v>
      </c>
      <c r="D65" s="35" t="s">
        <v>24</v>
      </c>
      <c r="E65" s="35" t="s">
        <v>122</v>
      </c>
      <c r="F65" s="48" t="s">
        <v>34</v>
      </c>
      <c r="G65" s="32">
        <v>199.6</v>
      </c>
      <c r="H65" s="96">
        <v>394.5</v>
      </c>
    </row>
    <row r="66" spans="1:10" ht="30.75" customHeight="1" x14ac:dyDescent="0.2">
      <c r="A66" s="134" t="s">
        <v>121</v>
      </c>
      <c r="B66" s="30">
        <v>920</v>
      </c>
      <c r="C66" s="30" t="s">
        <v>11</v>
      </c>
      <c r="D66" s="30" t="s">
        <v>24</v>
      </c>
      <c r="E66" s="30" t="s">
        <v>120</v>
      </c>
      <c r="F66" s="31"/>
      <c r="G66" s="20">
        <f t="shared" ref="G66:H68" si="5">G67</f>
        <v>1174.0999999999999</v>
      </c>
      <c r="H66" s="113">
        <f t="shared" si="5"/>
        <v>1225.8</v>
      </c>
    </row>
    <row r="67" spans="1:10" ht="38.25" customHeight="1" x14ac:dyDescent="0.2">
      <c r="A67" s="47" t="s">
        <v>84</v>
      </c>
      <c r="B67" s="30">
        <v>920</v>
      </c>
      <c r="C67" s="30" t="s">
        <v>11</v>
      </c>
      <c r="D67" s="30" t="s">
        <v>24</v>
      </c>
      <c r="E67" s="30" t="s">
        <v>120</v>
      </c>
      <c r="F67" s="31" t="s">
        <v>49</v>
      </c>
      <c r="G67" s="20">
        <f t="shared" si="5"/>
        <v>1174.0999999999999</v>
      </c>
      <c r="H67" s="113">
        <f t="shared" si="5"/>
        <v>1225.8</v>
      </c>
    </row>
    <row r="68" spans="1:10" ht="38.25" customHeight="1" x14ac:dyDescent="0.2">
      <c r="A68" s="47" t="s">
        <v>85</v>
      </c>
      <c r="B68" s="30">
        <v>920</v>
      </c>
      <c r="C68" s="30" t="s">
        <v>11</v>
      </c>
      <c r="D68" s="30" t="s">
        <v>24</v>
      </c>
      <c r="E68" s="30" t="s">
        <v>120</v>
      </c>
      <c r="F68" s="31" t="s">
        <v>50</v>
      </c>
      <c r="G68" s="20">
        <f t="shared" si="5"/>
        <v>1174.0999999999999</v>
      </c>
      <c r="H68" s="113">
        <f t="shared" si="5"/>
        <v>1225.8</v>
      </c>
    </row>
    <row r="69" spans="1:10" ht="38.25" customHeight="1" x14ac:dyDescent="0.2">
      <c r="A69" s="132" t="s">
        <v>83</v>
      </c>
      <c r="B69" s="35" t="s">
        <v>23</v>
      </c>
      <c r="C69" s="35" t="s">
        <v>11</v>
      </c>
      <c r="D69" s="35" t="s">
        <v>24</v>
      </c>
      <c r="E69" s="35" t="s">
        <v>120</v>
      </c>
      <c r="F69" s="48" t="s">
        <v>34</v>
      </c>
      <c r="G69" s="32">
        <v>1174.0999999999999</v>
      </c>
      <c r="H69" s="96">
        <v>1225.8</v>
      </c>
    </row>
    <row r="70" spans="1:10" ht="38.25" x14ac:dyDescent="0.2">
      <c r="A70" s="58" t="s">
        <v>127</v>
      </c>
      <c r="B70" s="30">
        <v>920</v>
      </c>
      <c r="C70" s="30" t="s">
        <v>11</v>
      </c>
      <c r="D70" s="30" t="s">
        <v>24</v>
      </c>
      <c r="E70" s="30" t="s">
        <v>113</v>
      </c>
      <c r="F70" s="107"/>
      <c r="G70" s="97">
        <f>G73</f>
        <v>11.9</v>
      </c>
      <c r="H70" s="97">
        <f>H73</f>
        <v>12.4</v>
      </c>
    </row>
    <row r="71" spans="1:10" ht="27" customHeight="1" x14ac:dyDescent="0.2">
      <c r="A71" s="92" t="s">
        <v>84</v>
      </c>
      <c r="B71" s="30">
        <v>920</v>
      </c>
      <c r="C71" s="30" t="s">
        <v>11</v>
      </c>
      <c r="D71" s="30" t="s">
        <v>24</v>
      </c>
      <c r="E71" s="30" t="s">
        <v>113</v>
      </c>
      <c r="F71" s="107" t="s">
        <v>49</v>
      </c>
      <c r="G71" s="97">
        <f t="shared" ref="G71:H71" si="6">G72</f>
        <v>11.9</v>
      </c>
      <c r="H71" s="97">
        <f t="shared" si="6"/>
        <v>12.4</v>
      </c>
    </row>
    <row r="72" spans="1:10" ht="38.25" x14ac:dyDescent="0.2">
      <c r="A72" s="92" t="s">
        <v>85</v>
      </c>
      <c r="B72" s="30">
        <v>920</v>
      </c>
      <c r="C72" s="30" t="s">
        <v>11</v>
      </c>
      <c r="D72" s="30" t="s">
        <v>24</v>
      </c>
      <c r="E72" s="30" t="s">
        <v>113</v>
      </c>
      <c r="F72" s="107" t="s">
        <v>50</v>
      </c>
      <c r="G72" s="97">
        <f>G73</f>
        <v>11.9</v>
      </c>
      <c r="H72" s="97">
        <f>H73</f>
        <v>12.4</v>
      </c>
    </row>
    <row r="73" spans="1:10" ht="38.25" x14ac:dyDescent="0.2">
      <c r="A73" s="93" t="s">
        <v>83</v>
      </c>
      <c r="B73" s="35">
        <v>920</v>
      </c>
      <c r="C73" s="35" t="s">
        <v>11</v>
      </c>
      <c r="D73" s="35" t="s">
        <v>24</v>
      </c>
      <c r="E73" s="35" t="s">
        <v>113</v>
      </c>
      <c r="F73" s="111" t="s">
        <v>34</v>
      </c>
      <c r="G73" s="96">
        <v>11.9</v>
      </c>
      <c r="H73" s="96">
        <v>12.4</v>
      </c>
    </row>
    <row r="74" spans="1:10" ht="14.25" x14ac:dyDescent="0.2">
      <c r="A74" s="103" t="s">
        <v>57</v>
      </c>
      <c r="B74" s="104">
        <v>920</v>
      </c>
      <c r="C74" s="104" t="s">
        <v>12</v>
      </c>
      <c r="D74" s="104" t="s">
        <v>26</v>
      </c>
      <c r="E74" s="104"/>
      <c r="F74" s="104" t="s">
        <v>7</v>
      </c>
      <c r="G74" s="82">
        <f>G75+G81+G89</f>
        <v>49995.5</v>
      </c>
      <c r="H74" s="82">
        <f>H75+H81+H89</f>
        <v>48692.7</v>
      </c>
      <c r="I74" s="9"/>
      <c r="J74" s="9"/>
    </row>
    <row r="75" spans="1:10" ht="15" x14ac:dyDescent="0.2">
      <c r="A75" s="114" t="s">
        <v>58</v>
      </c>
      <c r="B75" s="115" t="s">
        <v>23</v>
      </c>
      <c r="C75" s="107" t="s">
        <v>12</v>
      </c>
      <c r="D75" s="107" t="s">
        <v>9</v>
      </c>
      <c r="E75" s="115"/>
      <c r="F75" s="115" t="s">
        <v>7</v>
      </c>
      <c r="G75" s="97">
        <f t="shared" ref="G75:H79" si="7">G76</f>
        <v>200</v>
      </c>
      <c r="H75" s="97">
        <f t="shared" si="7"/>
        <v>200</v>
      </c>
    </row>
    <row r="76" spans="1:10" ht="15" x14ac:dyDescent="0.2">
      <c r="A76" s="89" t="s">
        <v>46</v>
      </c>
      <c r="B76" s="107">
        <v>920</v>
      </c>
      <c r="C76" s="107" t="s">
        <v>12</v>
      </c>
      <c r="D76" s="107" t="s">
        <v>9</v>
      </c>
      <c r="E76" s="90" t="s">
        <v>47</v>
      </c>
      <c r="F76" s="115"/>
      <c r="G76" s="97">
        <f t="shared" si="7"/>
        <v>200</v>
      </c>
      <c r="H76" s="97">
        <f t="shared" si="7"/>
        <v>200</v>
      </c>
    </row>
    <row r="77" spans="1:10" ht="15" x14ac:dyDescent="0.2">
      <c r="A77" s="106" t="s">
        <v>66</v>
      </c>
      <c r="B77" s="115" t="s">
        <v>23</v>
      </c>
      <c r="C77" s="107" t="s">
        <v>12</v>
      </c>
      <c r="D77" s="107" t="s">
        <v>9</v>
      </c>
      <c r="E77" s="115" t="s">
        <v>93</v>
      </c>
      <c r="F77" s="115"/>
      <c r="G77" s="113">
        <f t="shared" si="7"/>
        <v>200</v>
      </c>
      <c r="H77" s="113">
        <f t="shared" si="7"/>
        <v>200</v>
      </c>
    </row>
    <row r="78" spans="1:10" ht="25.5" x14ac:dyDescent="0.2">
      <c r="A78" s="92" t="s">
        <v>84</v>
      </c>
      <c r="B78" s="107">
        <v>920</v>
      </c>
      <c r="C78" s="107" t="s">
        <v>12</v>
      </c>
      <c r="D78" s="107" t="s">
        <v>9</v>
      </c>
      <c r="E78" s="115" t="s">
        <v>93</v>
      </c>
      <c r="F78" s="107" t="s">
        <v>49</v>
      </c>
      <c r="G78" s="113">
        <f t="shared" si="7"/>
        <v>200</v>
      </c>
      <c r="H78" s="113">
        <f t="shared" si="7"/>
        <v>200</v>
      </c>
    </row>
    <row r="79" spans="1:10" ht="38.25" x14ac:dyDescent="0.2">
      <c r="A79" s="92" t="s">
        <v>85</v>
      </c>
      <c r="B79" s="107">
        <v>920</v>
      </c>
      <c r="C79" s="107" t="s">
        <v>12</v>
      </c>
      <c r="D79" s="107" t="s">
        <v>9</v>
      </c>
      <c r="E79" s="115" t="s">
        <v>93</v>
      </c>
      <c r="F79" s="107" t="s">
        <v>50</v>
      </c>
      <c r="G79" s="113">
        <f t="shared" si="7"/>
        <v>200</v>
      </c>
      <c r="H79" s="113">
        <f t="shared" si="7"/>
        <v>200</v>
      </c>
    </row>
    <row r="80" spans="1:10" ht="38.25" x14ac:dyDescent="0.2">
      <c r="A80" s="93" t="s">
        <v>83</v>
      </c>
      <c r="B80" s="94" t="s">
        <v>23</v>
      </c>
      <c r="C80" s="95" t="s">
        <v>12</v>
      </c>
      <c r="D80" s="95" t="s">
        <v>9</v>
      </c>
      <c r="E80" s="94" t="s">
        <v>93</v>
      </c>
      <c r="F80" s="94" t="s">
        <v>34</v>
      </c>
      <c r="G80" s="96">
        <v>200</v>
      </c>
      <c r="H80" s="96">
        <v>200</v>
      </c>
    </row>
    <row r="81" spans="1:9" ht="15" x14ac:dyDescent="0.2">
      <c r="A81" s="106" t="s">
        <v>20</v>
      </c>
      <c r="B81" s="107">
        <v>920</v>
      </c>
      <c r="C81" s="107" t="s">
        <v>12</v>
      </c>
      <c r="D81" s="107" t="s">
        <v>13</v>
      </c>
      <c r="E81" s="107"/>
      <c r="F81" s="107"/>
      <c r="G81" s="97">
        <f t="shared" ref="G81:H82" si="8">G82</f>
        <v>9100</v>
      </c>
      <c r="H81" s="97">
        <f t="shared" si="8"/>
        <v>9100</v>
      </c>
    </row>
    <row r="82" spans="1:9" ht="15" x14ac:dyDescent="0.2">
      <c r="A82" s="89" t="s">
        <v>46</v>
      </c>
      <c r="B82" s="107">
        <v>920</v>
      </c>
      <c r="C82" s="107" t="s">
        <v>12</v>
      </c>
      <c r="D82" s="107" t="s">
        <v>13</v>
      </c>
      <c r="E82" s="90" t="s">
        <v>47</v>
      </c>
      <c r="F82" s="107"/>
      <c r="G82" s="97">
        <f t="shared" si="8"/>
        <v>9100</v>
      </c>
      <c r="H82" s="97">
        <f t="shared" si="8"/>
        <v>9100</v>
      </c>
    </row>
    <row r="83" spans="1:9" ht="25.5" x14ac:dyDescent="0.2">
      <c r="A83" s="106" t="s">
        <v>21</v>
      </c>
      <c r="B83" s="107" t="s">
        <v>23</v>
      </c>
      <c r="C83" s="107" t="s">
        <v>12</v>
      </c>
      <c r="D83" s="107" t="s">
        <v>13</v>
      </c>
      <c r="E83" s="107" t="s">
        <v>94</v>
      </c>
      <c r="F83" s="107"/>
      <c r="G83" s="113">
        <f>G84+G87</f>
        <v>9100</v>
      </c>
      <c r="H83" s="113">
        <f>H84+H87</f>
        <v>9100</v>
      </c>
    </row>
    <row r="84" spans="1:9" ht="25.5" x14ac:dyDescent="0.2">
      <c r="A84" s="92" t="s">
        <v>84</v>
      </c>
      <c r="B84" s="107">
        <v>920</v>
      </c>
      <c r="C84" s="107" t="s">
        <v>12</v>
      </c>
      <c r="D84" s="107" t="s">
        <v>13</v>
      </c>
      <c r="E84" s="107" t="s">
        <v>94</v>
      </c>
      <c r="F84" s="107" t="s">
        <v>49</v>
      </c>
      <c r="G84" s="113">
        <f>G85</f>
        <v>1100</v>
      </c>
      <c r="H84" s="113">
        <f>H85</f>
        <v>1100</v>
      </c>
    </row>
    <row r="85" spans="1:9" ht="38.25" x14ac:dyDescent="0.2">
      <c r="A85" s="92" t="s">
        <v>85</v>
      </c>
      <c r="B85" s="107">
        <v>920</v>
      </c>
      <c r="C85" s="107" t="s">
        <v>12</v>
      </c>
      <c r="D85" s="107" t="s">
        <v>13</v>
      </c>
      <c r="E85" s="107" t="s">
        <v>94</v>
      </c>
      <c r="F85" s="107" t="s">
        <v>50</v>
      </c>
      <c r="G85" s="113">
        <f>G86</f>
        <v>1100</v>
      </c>
      <c r="H85" s="113">
        <f>H86</f>
        <v>1100</v>
      </c>
    </row>
    <row r="86" spans="1:9" ht="38.25" x14ac:dyDescent="0.2">
      <c r="A86" s="112" t="s">
        <v>86</v>
      </c>
      <c r="B86" s="95" t="s">
        <v>23</v>
      </c>
      <c r="C86" s="95" t="s">
        <v>12</v>
      </c>
      <c r="D86" s="95" t="s">
        <v>13</v>
      </c>
      <c r="E86" s="95" t="s">
        <v>94</v>
      </c>
      <c r="F86" s="95" t="s">
        <v>36</v>
      </c>
      <c r="G86" s="96">
        <v>1100</v>
      </c>
      <c r="H86" s="96">
        <v>1100</v>
      </c>
    </row>
    <row r="87" spans="1:9" ht="15" x14ac:dyDescent="0.2">
      <c r="A87" s="106" t="s">
        <v>51</v>
      </c>
      <c r="B87" s="107" t="s">
        <v>23</v>
      </c>
      <c r="C87" s="107" t="s">
        <v>12</v>
      </c>
      <c r="D87" s="107" t="s">
        <v>13</v>
      </c>
      <c r="E87" s="107" t="s">
        <v>94</v>
      </c>
      <c r="F87" s="107" t="s">
        <v>52</v>
      </c>
      <c r="G87" s="113">
        <f>G88</f>
        <v>8000</v>
      </c>
      <c r="H87" s="113">
        <f>H88</f>
        <v>8000</v>
      </c>
    </row>
    <row r="88" spans="1:9" ht="51" x14ac:dyDescent="0.2">
      <c r="A88" s="116" t="s">
        <v>91</v>
      </c>
      <c r="B88" s="95" t="s">
        <v>23</v>
      </c>
      <c r="C88" s="95" t="s">
        <v>12</v>
      </c>
      <c r="D88" s="95" t="s">
        <v>13</v>
      </c>
      <c r="E88" s="95" t="s">
        <v>94</v>
      </c>
      <c r="F88" s="95" t="s">
        <v>35</v>
      </c>
      <c r="G88" s="96">
        <v>8000</v>
      </c>
      <c r="H88" s="96">
        <v>8000</v>
      </c>
      <c r="I88" s="12"/>
    </row>
    <row r="89" spans="1:9" ht="15" x14ac:dyDescent="0.2">
      <c r="A89" s="114" t="s">
        <v>16</v>
      </c>
      <c r="B89" s="107">
        <v>920</v>
      </c>
      <c r="C89" s="107" t="s">
        <v>12</v>
      </c>
      <c r="D89" s="107" t="s">
        <v>10</v>
      </c>
      <c r="E89" s="107"/>
      <c r="F89" s="107" t="s">
        <v>7</v>
      </c>
      <c r="G89" s="101">
        <f>G90</f>
        <v>40695.5</v>
      </c>
      <c r="H89" s="101">
        <f>H90</f>
        <v>39392.699999999997</v>
      </c>
      <c r="I89" s="13"/>
    </row>
    <row r="90" spans="1:9" ht="15" x14ac:dyDescent="0.2">
      <c r="A90" s="89" t="s">
        <v>46</v>
      </c>
      <c r="B90" s="107">
        <v>920</v>
      </c>
      <c r="C90" s="107" t="s">
        <v>12</v>
      </c>
      <c r="D90" s="107" t="s">
        <v>10</v>
      </c>
      <c r="E90" s="90" t="s">
        <v>47</v>
      </c>
      <c r="F90" s="107"/>
      <c r="G90" s="101">
        <f>G91+G96+G100+G104</f>
        <v>40695.5</v>
      </c>
      <c r="H90" s="101">
        <f>H91+H96+H100+H104</f>
        <v>39392.699999999997</v>
      </c>
    </row>
    <row r="91" spans="1:9" ht="15" x14ac:dyDescent="0.2">
      <c r="A91" s="106" t="s">
        <v>17</v>
      </c>
      <c r="B91" s="107">
        <v>920</v>
      </c>
      <c r="C91" s="107" t="s">
        <v>12</v>
      </c>
      <c r="D91" s="107" t="s">
        <v>10</v>
      </c>
      <c r="E91" s="107" t="s">
        <v>95</v>
      </c>
      <c r="F91" s="107" t="s">
        <v>7</v>
      </c>
      <c r="G91" s="97">
        <f>G92</f>
        <v>13949.5</v>
      </c>
      <c r="H91" s="97">
        <f>H92</f>
        <v>14205.3</v>
      </c>
    </row>
    <row r="92" spans="1:9" ht="25.5" x14ac:dyDescent="0.2">
      <c r="A92" s="92" t="s">
        <v>84</v>
      </c>
      <c r="B92" s="107">
        <v>920</v>
      </c>
      <c r="C92" s="107" t="s">
        <v>12</v>
      </c>
      <c r="D92" s="107" t="s">
        <v>10</v>
      </c>
      <c r="E92" s="107" t="s">
        <v>95</v>
      </c>
      <c r="F92" s="107" t="s">
        <v>49</v>
      </c>
      <c r="G92" s="97">
        <f>G93</f>
        <v>13949.5</v>
      </c>
      <c r="H92" s="97">
        <f>H93</f>
        <v>14205.3</v>
      </c>
    </row>
    <row r="93" spans="1:9" ht="38.25" x14ac:dyDescent="0.2">
      <c r="A93" s="92" t="s">
        <v>85</v>
      </c>
      <c r="B93" s="107">
        <v>920</v>
      </c>
      <c r="C93" s="107" t="s">
        <v>12</v>
      </c>
      <c r="D93" s="107" t="s">
        <v>10</v>
      </c>
      <c r="E93" s="107" t="s">
        <v>95</v>
      </c>
      <c r="F93" s="107" t="s">
        <v>50</v>
      </c>
      <c r="G93" s="97">
        <f>G95+G94</f>
        <v>13949.5</v>
      </c>
      <c r="H93" s="97">
        <f>H95+H94</f>
        <v>14205.3</v>
      </c>
    </row>
    <row r="94" spans="1:9" ht="38.25" x14ac:dyDescent="0.2">
      <c r="A94" s="110" t="s">
        <v>86</v>
      </c>
      <c r="B94" s="111">
        <v>920</v>
      </c>
      <c r="C94" s="111" t="s">
        <v>12</v>
      </c>
      <c r="D94" s="111" t="s">
        <v>10</v>
      </c>
      <c r="E94" s="95" t="s">
        <v>95</v>
      </c>
      <c r="F94" s="111" t="s">
        <v>36</v>
      </c>
      <c r="G94" s="96">
        <v>4500</v>
      </c>
      <c r="H94" s="96">
        <v>4500</v>
      </c>
    </row>
    <row r="95" spans="1:9" ht="38.25" x14ac:dyDescent="0.2">
      <c r="A95" s="129" t="s">
        <v>83</v>
      </c>
      <c r="B95" s="111" t="s">
        <v>23</v>
      </c>
      <c r="C95" s="111" t="s">
        <v>12</v>
      </c>
      <c r="D95" s="111" t="s">
        <v>10</v>
      </c>
      <c r="E95" s="95" t="s">
        <v>95</v>
      </c>
      <c r="F95" s="111" t="s">
        <v>34</v>
      </c>
      <c r="G95" s="96">
        <v>9449.5</v>
      </c>
      <c r="H95" s="96">
        <v>9705.2999999999993</v>
      </c>
    </row>
    <row r="96" spans="1:9" ht="15" x14ac:dyDescent="0.2">
      <c r="A96" s="106" t="s">
        <v>18</v>
      </c>
      <c r="B96" s="107">
        <v>920</v>
      </c>
      <c r="C96" s="107" t="s">
        <v>12</v>
      </c>
      <c r="D96" s="107" t="s">
        <v>10</v>
      </c>
      <c r="E96" s="107" t="s">
        <v>96</v>
      </c>
      <c r="F96" s="107"/>
      <c r="G96" s="101">
        <f>G99</f>
        <v>2650</v>
      </c>
      <c r="H96" s="101">
        <f>H99</f>
        <v>2700</v>
      </c>
    </row>
    <row r="97" spans="1:8" ht="25.5" x14ac:dyDescent="0.2">
      <c r="A97" s="92" t="s">
        <v>84</v>
      </c>
      <c r="B97" s="107">
        <v>920</v>
      </c>
      <c r="C97" s="107" t="s">
        <v>12</v>
      </c>
      <c r="D97" s="107" t="s">
        <v>10</v>
      </c>
      <c r="E97" s="107" t="s">
        <v>96</v>
      </c>
      <c r="F97" s="107" t="s">
        <v>49</v>
      </c>
      <c r="G97" s="101">
        <f>G98</f>
        <v>2650</v>
      </c>
      <c r="H97" s="101">
        <f>H98</f>
        <v>2700</v>
      </c>
    </row>
    <row r="98" spans="1:8" ht="38.25" x14ac:dyDescent="0.2">
      <c r="A98" s="92" t="s">
        <v>85</v>
      </c>
      <c r="B98" s="107">
        <v>920</v>
      </c>
      <c r="C98" s="107" t="s">
        <v>12</v>
      </c>
      <c r="D98" s="107" t="s">
        <v>10</v>
      </c>
      <c r="E98" s="107" t="s">
        <v>96</v>
      </c>
      <c r="F98" s="107" t="s">
        <v>50</v>
      </c>
      <c r="G98" s="101">
        <f>G99</f>
        <v>2650</v>
      </c>
      <c r="H98" s="101">
        <f>H99</f>
        <v>2700</v>
      </c>
    </row>
    <row r="99" spans="1:8" ht="38.25" x14ac:dyDescent="0.2">
      <c r="A99" s="129" t="s">
        <v>83</v>
      </c>
      <c r="B99" s="95">
        <v>920</v>
      </c>
      <c r="C99" s="95" t="s">
        <v>12</v>
      </c>
      <c r="D99" s="95" t="s">
        <v>10</v>
      </c>
      <c r="E99" s="95" t="s">
        <v>96</v>
      </c>
      <c r="F99" s="95" t="s">
        <v>34</v>
      </c>
      <c r="G99" s="96">
        <v>2650</v>
      </c>
      <c r="H99" s="96">
        <v>2700</v>
      </c>
    </row>
    <row r="100" spans="1:8" ht="15" x14ac:dyDescent="0.2">
      <c r="A100" s="106" t="s">
        <v>19</v>
      </c>
      <c r="B100" s="107">
        <v>920</v>
      </c>
      <c r="C100" s="107" t="s">
        <v>12</v>
      </c>
      <c r="D100" s="107" t="s">
        <v>10</v>
      </c>
      <c r="E100" s="107" t="s">
        <v>97</v>
      </c>
      <c r="F100" s="107" t="s">
        <v>7</v>
      </c>
      <c r="G100" s="101">
        <f>G103</f>
        <v>1300</v>
      </c>
      <c r="H100" s="101">
        <f>H103</f>
        <v>1300</v>
      </c>
    </row>
    <row r="101" spans="1:8" ht="25.5" x14ac:dyDescent="0.2">
      <c r="A101" s="92" t="s">
        <v>84</v>
      </c>
      <c r="B101" s="107">
        <v>920</v>
      </c>
      <c r="C101" s="107" t="s">
        <v>12</v>
      </c>
      <c r="D101" s="107" t="s">
        <v>10</v>
      </c>
      <c r="E101" s="107" t="s">
        <v>97</v>
      </c>
      <c r="F101" s="107" t="s">
        <v>49</v>
      </c>
      <c r="G101" s="101">
        <f>G102</f>
        <v>1300</v>
      </c>
      <c r="H101" s="101">
        <f>H102</f>
        <v>1300</v>
      </c>
    </row>
    <row r="102" spans="1:8" ht="38.25" x14ac:dyDescent="0.2">
      <c r="A102" s="92" t="s">
        <v>85</v>
      </c>
      <c r="B102" s="107">
        <v>920</v>
      </c>
      <c r="C102" s="107" t="s">
        <v>12</v>
      </c>
      <c r="D102" s="107" t="s">
        <v>10</v>
      </c>
      <c r="E102" s="107" t="s">
        <v>97</v>
      </c>
      <c r="F102" s="107" t="s">
        <v>50</v>
      </c>
      <c r="G102" s="101">
        <f>G103</f>
        <v>1300</v>
      </c>
      <c r="H102" s="101">
        <f>H103</f>
        <v>1300</v>
      </c>
    </row>
    <row r="103" spans="1:8" ht="38.25" x14ac:dyDescent="0.2">
      <c r="A103" s="129" t="s">
        <v>83</v>
      </c>
      <c r="B103" s="95">
        <v>920</v>
      </c>
      <c r="C103" s="95" t="s">
        <v>12</v>
      </c>
      <c r="D103" s="95" t="s">
        <v>10</v>
      </c>
      <c r="E103" s="95" t="s">
        <v>97</v>
      </c>
      <c r="F103" s="95" t="s">
        <v>34</v>
      </c>
      <c r="G103" s="96">
        <v>1300</v>
      </c>
      <c r="H103" s="96">
        <v>1300</v>
      </c>
    </row>
    <row r="104" spans="1:8" ht="25.5" x14ac:dyDescent="0.2">
      <c r="A104" s="106" t="s">
        <v>98</v>
      </c>
      <c r="B104" s="107">
        <v>920</v>
      </c>
      <c r="C104" s="107" t="s">
        <v>12</v>
      </c>
      <c r="D104" s="107" t="s">
        <v>10</v>
      </c>
      <c r="E104" s="107" t="s">
        <v>99</v>
      </c>
      <c r="F104" s="107" t="s">
        <v>7</v>
      </c>
      <c r="G104" s="101">
        <f>G107</f>
        <v>22796</v>
      </c>
      <c r="H104" s="101">
        <f>H107</f>
        <v>21187.4</v>
      </c>
    </row>
    <row r="105" spans="1:8" ht="25.5" x14ac:dyDescent="0.2">
      <c r="A105" s="92" t="s">
        <v>84</v>
      </c>
      <c r="B105" s="107">
        <v>920</v>
      </c>
      <c r="C105" s="107" t="s">
        <v>12</v>
      </c>
      <c r="D105" s="107" t="s">
        <v>10</v>
      </c>
      <c r="E105" s="107" t="s">
        <v>99</v>
      </c>
      <c r="F105" s="107" t="s">
        <v>49</v>
      </c>
      <c r="G105" s="101">
        <f>G106</f>
        <v>22796</v>
      </c>
      <c r="H105" s="101">
        <f>H106</f>
        <v>21187.4</v>
      </c>
    </row>
    <row r="106" spans="1:8" ht="38.25" x14ac:dyDescent="0.2">
      <c r="A106" s="92" t="s">
        <v>85</v>
      </c>
      <c r="B106" s="107">
        <v>920</v>
      </c>
      <c r="C106" s="107" t="s">
        <v>12</v>
      </c>
      <c r="D106" s="107" t="s">
        <v>10</v>
      </c>
      <c r="E106" s="107" t="s">
        <v>99</v>
      </c>
      <c r="F106" s="107" t="s">
        <v>50</v>
      </c>
      <c r="G106" s="101">
        <f>G107</f>
        <v>22796</v>
      </c>
      <c r="H106" s="101">
        <f>H107</f>
        <v>21187.4</v>
      </c>
    </row>
    <row r="107" spans="1:8" ht="38.25" x14ac:dyDescent="0.2">
      <c r="A107" s="129" t="s">
        <v>83</v>
      </c>
      <c r="B107" s="95">
        <v>920</v>
      </c>
      <c r="C107" s="95" t="s">
        <v>12</v>
      </c>
      <c r="D107" s="95" t="s">
        <v>10</v>
      </c>
      <c r="E107" s="95" t="s">
        <v>99</v>
      </c>
      <c r="F107" s="95" t="s">
        <v>34</v>
      </c>
      <c r="G107" s="96">
        <f>22828.1-10-22.1</f>
        <v>22796</v>
      </c>
      <c r="H107" s="96">
        <f>21209.5-22.1</f>
        <v>21187.4</v>
      </c>
    </row>
    <row r="108" spans="1:8" ht="14.25" x14ac:dyDescent="0.2">
      <c r="A108" s="103" t="s">
        <v>59</v>
      </c>
      <c r="B108" s="104" t="s">
        <v>23</v>
      </c>
      <c r="C108" s="104" t="s">
        <v>25</v>
      </c>
      <c r="D108" s="104" t="s">
        <v>26</v>
      </c>
      <c r="E108" s="104"/>
      <c r="F108" s="104" t="s">
        <v>7</v>
      </c>
      <c r="G108" s="117">
        <f>G109+G115</f>
        <v>1101.8</v>
      </c>
      <c r="H108" s="117">
        <f>H109+H115</f>
        <v>1111.8</v>
      </c>
    </row>
    <row r="109" spans="1:8" ht="15" x14ac:dyDescent="0.2">
      <c r="A109" s="106" t="s">
        <v>28</v>
      </c>
      <c r="B109" s="107" t="s">
        <v>23</v>
      </c>
      <c r="C109" s="107" t="s">
        <v>25</v>
      </c>
      <c r="D109" s="107" t="s">
        <v>9</v>
      </c>
      <c r="E109" s="107"/>
      <c r="F109" s="107"/>
      <c r="G109" s="101">
        <f>G110</f>
        <v>501.8</v>
      </c>
      <c r="H109" s="101">
        <f>H110</f>
        <v>501.8</v>
      </c>
    </row>
    <row r="110" spans="1:8" ht="15" x14ac:dyDescent="0.2">
      <c r="A110" s="89" t="s">
        <v>46</v>
      </c>
      <c r="B110" s="107">
        <v>920</v>
      </c>
      <c r="C110" s="107" t="s">
        <v>25</v>
      </c>
      <c r="D110" s="107" t="s">
        <v>9</v>
      </c>
      <c r="E110" s="90" t="s">
        <v>47</v>
      </c>
      <c r="F110" s="107"/>
      <c r="G110" s="101">
        <f>G111</f>
        <v>501.8</v>
      </c>
      <c r="H110" s="101">
        <f>H111</f>
        <v>501.8</v>
      </c>
    </row>
    <row r="111" spans="1:8" ht="25.5" x14ac:dyDescent="0.2">
      <c r="A111" s="118" t="s">
        <v>101</v>
      </c>
      <c r="B111" s="107" t="s">
        <v>23</v>
      </c>
      <c r="C111" s="107" t="s">
        <v>25</v>
      </c>
      <c r="D111" s="107" t="s">
        <v>9</v>
      </c>
      <c r="E111" s="90" t="s">
        <v>80</v>
      </c>
      <c r="F111" s="107"/>
      <c r="G111" s="101">
        <f t="shared" ref="G111:H113" si="9">G112</f>
        <v>501.8</v>
      </c>
      <c r="H111" s="101">
        <f t="shared" si="9"/>
        <v>501.8</v>
      </c>
    </row>
    <row r="112" spans="1:8" ht="25.5" x14ac:dyDescent="0.2">
      <c r="A112" s="119" t="s">
        <v>72</v>
      </c>
      <c r="B112" s="107" t="s">
        <v>23</v>
      </c>
      <c r="C112" s="107" t="s">
        <v>25</v>
      </c>
      <c r="D112" s="107" t="s">
        <v>9</v>
      </c>
      <c r="E112" s="90" t="s">
        <v>80</v>
      </c>
      <c r="F112" s="107" t="s">
        <v>71</v>
      </c>
      <c r="G112" s="101">
        <f t="shared" si="9"/>
        <v>501.8</v>
      </c>
      <c r="H112" s="101">
        <f t="shared" si="9"/>
        <v>501.8</v>
      </c>
    </row>
    <row r="113" spans="1:10" ht="25.5" x14ac:dyDescent="0.2">
      <c r="A113" s="120" t="s">
        <v>73</v>
      </c>
      <c r="B113" s="107" t="s">
        <v>23</v>
      </c>
      <c r="C113" s="107" t="s">
        <v>25</v>
      </c>
      <c r="D113" s="107" t="s">
        <v>9</v>
      </c>
      <c r="E113" s="90" t="s">
        <v>80</v>
      </c>
      <c r="F113" s="107" t="s">
        <v>74</v>
      </c>
      <c r="G113" s="101">
        <f t="shared" si="9"/>
        <v>501.8</v>
      </c>
      <c r="H113" s="101">
        <f t="shared" si="9"/>
        <v>501.8</v>
      </c>
    </row>
    <row r="114" spans="1:10" ht="15" x14ac:dyDescent="0.2">
      <c r="A114" s="121" t="s">
        <v>78</v>
      </c>
      <c r="B114" s="95" t="s">
        <v>23</v>
      </c>
      <c r="C114" s="122" t="s">
        <v>25</v>
      </c>
      <c r="D114" s="122" t="s">
        <v>9</v>
      </c>
      <c r="E114" s="94" t="s">
        <v>80</v>
      </c>
      <c r="F114" s="123" t="s">
        <v>37</v>
      </c>
      <c r="G114" s="124">
        <v>501.8</v>
      </c>
      <c r="H114" s="124">
        <f>G114</f>
        <v>501.8</v>
      </c>
    </row>
    <row r="115" spans="1:10" ht="15" x14ac:dyDescent="0.2">
      <c r="A115" s="106" t="s">
        <v>32</v>
      </c>
      <c r="B115" s="107" t="s">
        <v>23</v>
      </c>
      <c r="C115" s="107" t="s">
        <v>25</v>
      </c>
      <c r="D115" s="107" t="s">
        <v>10</v>
      </c>
      <c r="E115" s="107"/>
      <c r="F115" s="107"/>
      <c r="G115" s="113">
        <f>G116</f>
        <v>600</v>
      </c>
      <c r="H115" s="113">
        <f>H116</f>
        <v>610</v>
      </c>
    </row>
    <row r="116" spans="1:10" ht="15" x14ac:dyDescent="0.2">
      <c r="A116" s="89" t="s">
        <v>46</v>
      </c>
      <c r="B116" s="107">
        <v>920</v>
      </c>
      <c r="C116" s="107" t="s">
        <v>25</v>
      </c>
      <c r="D116" s="107" t="s">
        <v>10</v>
      </c>
      <c r="E116" s="90" t="s">
        <v>47</v>
      </c>
      <c r="F116" s="107"/>
      <c r="G116" s="113">
        <f>G118</f>
        <v>600</v>
      </c>
      <c r="H116" s="113">
        <f>H118</f>
        <v>610</v>
      </c>
    </row>
    <row r="117" spans="1:10" ht="25.5" x14ac:dyDescent="0.2">
      <c r="A117" s="118" t="s">
        <v>75</v>
      </c>
      <c r="B117" s="107" t="s">
        <v>23</v>
      </c>
      <c r="C117" s="107" t="s">
        <v>25</v>
      </c>
      <c r="D117" s="107" t="s">
        <v>10</v>
      </c>
      <c r="E117" s="90" t="s">
        <v>100</v>
      </c>
      <c r="F117" s="107"/>
      <c r="G117" s="113">
        <f>G118</f>
        <v>600</v>
      </c>
      <c r="H117" s="113">
        <f>H118</f>
        <v>610</v>
      </c>
    </row>
    <row r="118" spans="1:10" ht="15" x14ac:dyDescent="0.2">
      <c r="A118" s="118" t="s">
        <v>106</v>
      </c>
      <c r="B118" s="107" t="s">
        <v>23</v>
      </c>
      <c r="C118" s="107" t="s">
        <v>25</v>
      </c>
      <c r="D118" s="107" t="s">
        <v>10</v>
      </c>
      <c r="E118" s="90" t="s">
        <v>102</v>
      </c>
      <c r="F118" s="107"/>
      <c r="G118" s="113">
        <f t="shared" ref="G118:H120" si="10">G119</f>
        <v>600</v>
      </c>
      <c r="H118" s="113">
        <f t="shared" si="10"/>
        <v>610</v>
      </c>
    </row>
    <row r="119" spans="1:10" ht="25.5" x14ac:dyDescent="0.2">
      <c r="A119" s="119" t="s">
        <v>72</v>
      </c>
      <c r="B119" s="107" t="s">
        <v>23</v>
      </c>
      <c r="C119" s="107" t="s">
        <v>25</v>
      </c>
      <c r="D119" s="107" t="s">
        <v>10</v>
      </c>
      <c r="E119" s="90" t="s">
        <v>102</v>
      </c>
      <c r="F119" s="107" t="s">
        <v>71</v>
      </c>
      <c r="G119" s="113">
        <f t="shared" si="10"/>
        <v>600</v>
      </c>
      <c r="H119" s="113">
        <f t="shared" si="10"/>
        <v>610</v>
      </c>
    </row>
    <row r="120" spans="1:10" ht="25.5" x14ac:dyDescent="0.2">
      <c r="A120" s="125" t="s">
        <v>77</v>
      </c>
      <c r="B120" s="107" t="s">
        <v>23</v>
      </c>
      <c r="C120" s="107" t="s">
        <v>25</v>
      </c>
      <c r="D120" s="107" t="s">
        <v>10</v>
      </c>
      <c r="E120" s="90" t="s">
        <v>102</v>
      </c>
      <c r="F120" s="107" t="s">
        <v>76</v>
      </c>
      <c r="G120" s="113">
        <f t="shared" si="10"/>
        <v>600</v>
      </c>
      <c r="H120" s="113">
        <f t="shared" si="10"/>
        <v>610</v>
      </c>
    </row>
    <row r="121" spans="1:10" ht="25.5" x14ac:dyDescent="0.2">
      <c r="A121" s="121" t="s">
        <v>79</v>
      </c>
      <c r="B121" s="95" t="s">
        <v>23</v>
      </c>
      <c r="C121" s="95" t="s">
        <v>25</v>
      </c>
      <c r="D121" s="95" t="s">
        <v>10</v>
      </c>
      <c r="E121" s="94" t="s">
        <v>102</v>
      </c>
      <c r="F121" s="95" t="s">
        <v>39</v>
      </c>
      <c r="G121" s="96">
        <v>600</v>
      </c>
      <c r="H121" s="96">
        <v>610</v>
      </c>
    </row>
    <row r="122" spans="1:10" ht="25.5" x14ac:dyDescent="0.2">
      <c r="A122" s="103" t="s">
        <v>107</v>
      </c>
      <c r="B122" s="104" t="s">
        <v>23</v>
      </c>
      <c r="C122" s="104">
        <v>99</v>
      </c>
      <c r="D122" s="104" t="s">
        <v>26</v>
      </c>
      <c r="E122" s="104"/>
      <c r="F122" s="104"/>
      <c r="G122" s="117">
        <f t="shared" ref="G122:H126" si="11">G123</f>
        <v>3817.9</v>
      </c>
      <c r="H122" s="117">
        <f t="shared" si="11"/>
        <v>8088.7</v>
      </c>
    </row>
    <row r="123" spans="1:10" ht="15" x14ac:dyDescent="0.2">
      <c r="A123" s="114" t="s">
        <v>108</v>
      </c>
      <c r="B123" s="90" t="s">
        <v>23</v>
      </c>
      <c r="C123" s="99">
        <v>99</v>
      </c>
      <c r="D123" s="99">
        <v>99</v>
      </c>
      <c r="E123" s="90"/>
      <c r="F123" s="90"/>
      <c r="G123" s="127">
        <f t="shared" si="11"/>
        <v>3817.9</v>
      </c>
      <c r="H123" s="127">
        <f t="shared" si="11"/>
        <v>8088.7</v>
      </c>
    </row>
    <row r="124" spans="1:10" ht="15" x14ac:dyDescent="0.2">
      <c r="A124" s="114" t="s">
        <v>46</v>
      </c>
      <c r="B124" s="90" t="s">
        <v>23</v>
      </c>
      <c r="C124" s="99">
        <v>99</v>
      </c>
      <c r="D124" s="99">
        <v>99</v>
      </c>
      <c r="E124" s="90" t="s">
        <v>47</v>
      </c>
      <c r="F124" s="90"/>
      <c r="G124" s="127">
        <f t="shared" si="11"/>
        <v>3817.9</v>
      </c>
      <c r="H124" s="127">
        <f t="shared" si="11"/>
        <v>8088.7</v>
      </c>
    </row>
    <row r="125" spans="1:10" ht="15" x14ac:dyDescent="0.2">
      <c r="A125" s="114" t="s">
        <v>108</v>
      </c>
      <c r="B125" s="90" t="s">
        <v>23</v>
      </c>
      <c r="C125" s="99">
        <v>99</v>
      </c>
      <c r="D125" s="99">
        <v>99</v>
      </c>
      <c r="E125" s="90" t="s">
        <v>109</v>
      </c>
      <c r="F125" s="90"/>
      <c r="G125" s="127">
        <f t="shared" si="11"/>
        <v>3817.9</v>
      </c>
      <c r="H125" s="127">
        <f t="shared" si="11"/>
        <v>8088.7</v>
      </c>
    </row>
    <row r="126" spans="1:10" ht="15" x14ac:dyDescent="0.2">
      <c r="A126" s="114" t="s">
        <v>51</v>
      </c>
      <c r="B126" s="90" t="s">
        <v>23</v>
      </c>
      <c r="C126" s="99">
        <v>99</v>
      </c>
      <c r="D126" s="99">
        <v>99</v>
      </c>
      <c r="E126" s="90" t="s">
        <v>109</v>
      </c>
      <c r="F126" s="90">
        <v>800</v>
      </c>
      <c r="G126" s="127">
        <f t="shared" si="11"/>
        <v>3817.9</v>
      </c>
      <c r="H126" s="127">
        <f t="shared" si="11"/>
        <v>8088.7</v>
      </c>
    </row>
    <row r="127" spans="1:10" ht="15" x14ac:dyDescent="0.2">
      <c r="A127" s="126" t="s">
        <v>110</v>
      </c>
      <c r="B127" s="94" t="s">
        <v>23</v>
      </c>
      <c r="C127" s="95">
        <v>99</v>
      </c>
      <c r="D127" s="95">
        <v>99</v>
      </c>
      <c r="E127" s="94" t="s">
        <v>109</v>
      </c>
      <c r="F127" s="94">
        <v>880</v>
      </c>
      <c r="G127" s="128">
        <v>3817.9</v>
      </c>
      <c r="H127" s="128">
        <v>8088.7</v>
      </c>
    </row>
    <row r="128" spans="1:10" ht="28.5" x14ac:dyDescent="0.2">
      <c r="A128" s="65" t="s">
        <v>60</v>
      </c>
      <c r="B128" s="38" t="s">
        <v>61</v>
      </c>
      <c r="C128" s="39"/>
      <c r="D128" s="39"/>
      <c r="E128" s="38"/>
      <c r="F128" s="38" t="s">
        <v>7</v>
      </c>
      <c r="G128" s="15">
        <f t="shared" ref="G128:H130" si="12">G129</f>
        <v>45757.7</v>
      </c>
      <c r="H128" s="15">
        <f t="shared" si="12"/>
        <v>48548.4</v>
      </c>
      <c r="I128" s="145"/>
      <c r="J128" s="9"/>
    </row>
    <row r="129" spans="1:8" ht="14.25" x14ac:dyDescent="0.2">
      <c r="A129" s="57" t="s">
        <v>62</v>
      </c>
      <c r="B129" s="40">
        <v>956</v>
      </c>
      <c r="C129" s="41">
        <v>8</v>
      </c>
      <c r="D129" s="34" t="s">
        <v>26</v>
      </c>
      <c r="E129" s="42"/>
      <c r="F129" s="40"/>
      <c r="G129" s="14">
        <f t="shared" si="12"/>
        <v>45757.7</v>
      </c>
      <c r="H129" s="14">
        <f t="shared" si="12"/>
        <v>48548.4</v>
      </c>
    </row>
    <row r="130" spans="1:8" ht="20.25" customHeight="1" x14ac:dyDescent="0.2">
      <c r="A130" s="58" t="s">
        <v>22</v>
      </c>
      <c r="B130" s="43">
        <v>956</v>
      </c>
      <c r="C130" s="44">
        <v>8</v>
      </c>
      <c r="D130" s="44">
        <v>1</v>
      </c>
      <c r="E130" s="45"/>
      <c r="F130" s="43"/>
      <c r="G130" s="17">
        <f t="shared" si="12"/>
        <v>45757.7</v>
      </c>
      <c r="H130" s="17">
        <f t="shared" si="12"/>
        <v>48548.4</v>
      </c>
    </row>
    <row r="131" spans="1:8" ht="27" customHeight="1" x14ac:dyDescent="0.2">
      <c r="A131" s="5" t="s">
        <v>142</v>
      </c>
      <c r="B131" s="10" t="s">
        <v>61</v>
      </c>
      <c r="C131" s="11">
        <v>8</v>
      </c>
      <c r="D131" s="11">
        <v>1</v>
      </c>
      <c r="E131" s="10" t="s">
        <v>144</v>
      </c>
      <c r="F131" s="10"/>
      <c r="G131" s="18">
        <f>G132+G136</f>
        <v>45757.7</v>
      </c>
      <c r="H131" s="18">
        <f>H132+H136</f>
        <v>48548.4</v>
      </c>
    </row>
    <row r="132" spans="1:8" ht="25.5" x14ac:dyDescent="0.2">
      <c r="A132" s="137" t="s">
        <v>129</v>
      </c>
      <c r="B132" s="138" t="s">
        <v>61</v>
      </c>
      <c r="C132" s="139">
        <v>8</v>
      </c>
      <c r="D132" s="139">
        <v>1</v>
      </c>
      <c r="E132" s="138" t="s">
        <v>145</v>
      </c>
      <c r="F132" s="10"/>
      <c r="G132" s="18">
        <f>G135</f>
        <v>12743.8</v>
      </c>
      <c r="H132" s="18">
        <f>H135</f>
        <v>13454.5</v>
      </c>
    </row>
    <row r="133" spans="1:8" ht="28.5" customHeight="1" x14ac:dyDescent="0.2">
      <c r="A133" s="62" t="s">
        <v>67</v>
      </c>
      <c r="B133" s="140" t="s">
        <v>61</v>
      </c>
      <c r="C133" s="139">
        <v>8</v>
      </c>
      <c r="D133" s="139">
        <v>1</v>
      </c>
      <c r="E133" s="140" t="s">
        <v>145</v>
      </c>
      <c r="F133" s="10" t="s">
        <v>68</v>
      </c>
      <c r="G133" s="18">
        <f>G135</f>
        <v>12743.8</v>
      </c>
      <c r="H133" s="18">
        <f>H135</f>
        <v>13454.5</v>
      </c>
    </row>
    <row r="134" spans="1:8" ht="19.5" customHeight="1" x14ac:dyDescent="0.2">
      <c r="A134" s="62" t="s">
        <v>69</v>
      </c>
      <c r="B134" s="140" t="s">
        <v>61</v>
      </c>
      <c r="C134" s="139">
        <v>8</v>
      </c>
      <c r="D134" s="139">
        <v>1</v>
      </c>
      <c r="E134" s="140" t="s">
        <v>145</v>
      </c>
      <c r="F134" s="10" t="s">
        <v>70</v>
      </c>
      <c r="G134" s="18">
        <f>G135</f>
        <v>12743.8</v>
      </c>
      <c r="H134" s="18">
        <f>H135</f>
        <v>13454.5</v>
      </c>
    </row>
    <row r="135" spans="1:8" ht="69" customHeight="1" x14ac:dyDescent="0.2">
      <c r="A135" s="64" t="s">
        <v>90</v>
      </c>
      <c r="B135" s="142" t="s">
        <v>61</v>
      </c>
      <c r="C135" s="143">
        <v>8</v>
      </c>
      <c r="D135" s="143">
        <v>1</v>
      </c>
      <c r="E135" s="142" t="s">
        <v>145</v>
      </c>
      <c r="F135" s="37" t="s">
        <v>38</v>
      </c>
      <c r="G135" s="32">
        <v>12743.8</v>
      </c>
      <c r="H135" s="32">
        <v>13454.5</v>
      </c>
    </row>
    <row r="136" spans="1:8" ht="38.25" x14ac:dyDescent="0.2">
      <c r="A136" s="141" t="s">
        <v>133</v>
      </c>
      <c r="B136" s="140" t="s">
        <v>61</v>
      </c>
      <c r="C136" s="139">
        <v>8</v>
      </c>
      <c r="D136" s="139">
        <v>1</v>
      </c>
      <c r="E136" s="140" t="s">
        <v>149</v>
      </c>
      <c r="F136" s="10"/>
      <c r="G136" s="18">
        <f>G137</f>
        <v>33013.9</v>
      </c>
      <c r="H136" s="18">
        <f t="shared" ref="H136" si="13">H137</f>
        <v>35093.9</v>
      </c>
    </row>
    <row r="137" spans="1:8" ht="38.25" x14ac:dyDescent="0.2">
      <c r="A137" s="62" t="s">
        <v>67</v>
      </c>
      <c r="B137" s="140" t="s">
        <v>61</v>
      </c>
      <c r="C137" s="139">
        <v>8</v>
      </c>
      <c r="D137" s="139">
        <v>1</v>
      </c>
      <c r="E137" s="140" t="s">
        <v>149</v>
      </c>
      <c r="F137" s="10" t="s">
        <v>68</v>
      </c>
      <c r="G137" s="18">
        <f>G138</f>
        <v>33013.9</v>
      </c>
      <c r="H137" s="18">
        <f>H138</f>
        <v>35093.9</v>
      </c>
    </row>
    <row r="138" spans="1:8" ht="15" x14ac:dyDescent="0.2">
      <c r="A138" s="62" t="s">
        <v>69</v>
      </c>
      <c r="B138" s="140" t="s">
        <v>61</v>
      </c>
      <c r="C138" s="139">
        <v>8</v>
      </c>
      <c r="D138" s="139">
        <v>1</v>
      </c>
      <c r="E138" s="140" t="s">
        <v>149</v>
      </c>
      <c r="F138" s="10" t="s">
        <v>70</v>
      </c>
      <c r="G138" s="18">
        <f>G139</f>
        <v>33013.9</v>
      </c>
      <c r="H138" s="18">
        <f>H139</f>
        <v>35093.9</v>
      </c>
    </row>
    <row r="139" spans="1:8" ht="63.75" x14ac:dyDescent="0.2">
      <c r="A139" s="64" t="s">
        <v>90</v>
      </c>
      <c r="B139" s="142" t="s">
        <v>61</v>
      </c>
      <c r="C139" s="143">
        <v>8</v>
      </c>
      <c r="D139" s="143">
        <v>1</v>
      </c>
      <c r="E139" s="142" t="s">
        <v>149</v>
      </c>
      <c r="F139" s="37" t="s">
        <v>38</v>
      </c>
      <c r="G139" s="32">
        <f>18395.5+14618.4</f>
        <v>33013.9</v>
      </c>
      <c r="H139" s="32">
        <f>15674.1+19419.8</f>
        <v>35093.9</v>
      </c>
    </row>
  </sheetData>
  <autoFilter ref="A6:J139"/>
  <customSheetViews>
    <customSheetView guid="{E021FB0C-A711-4509-BC26-BEE4D6D0121D}" showPageBreaks="1" printArea="1" showAutoFilter="1" view="pageBreakPreview">
      <selection activeCell="D3" sqref="D3:H3"/>
      <pageMargins left="0.7" right="0.7" top="0.75" bottom="0.75" header="0.3" footer="0.3"/>
      <pageSetup paperSize="9" scale="93" orientation="portrait" r:id="rId1"/>
      <autoFilter ref="A6:J139"/>
    </customSheetView>
    <customSheetView guid="{265E4B74-F87F-4C11-8F36-BD3184BC15DF}" showPageBreaks="1" printArea="1" showAutoFilter="1" hiddenRows="1" view="pageBreakPreview" topLeftCell="A103">
      <selection activeCell="H51" sqref="H51"/>
      <pageMargins left="0.70866141732283472" right="0" top="0" bottom="0" header="0.31496062992125984" footer="0.31496062992125984"/>
      <pageSetup paperSize="9" scale="80" orientation="portrait" r:id="rId2"/>
      <autoFilter ref="A6:J139"/>
    </customSheetView>
    <customSheetView guid="{9AE4E90B-95AD-4E92-80AE-724EF4B3642C}" showPageBreaks="1" printArea="1" showAutoFilter="1" topLeftCell="A109">
      <selection activeCell="E124" sqref="E124"/>
      <rowBreaks count="1" manualBreakCount="1">
        <brk id="111" max="7" man="1"/>
      </rowBreaks>
      <pageMargins left="0.70866141732283472" right="0" top="0.35433070866141736" bottom="0.35433070866141736" header="0" footer="0"/>
      <pageSetup paperSize="9" scale="87" orientation="portrait" r:id="rId3"/>
      <autoFilter ref="A6:J142"/>
    </customSheetView>
    <customSheetView guid="{62BA1D30-83D4-405C-B38E-4A6036DCDF7D}" showAutoFilter="1">
      <selection activeCell="G92" sqref="G92"/>
      <pageMargins left="0.7" right="0.7" top="0.75" bottom="0.75" header="0.3" footer="0.3"/>
      <pageSetup paperSize="9" scale="93" orientation="portrait" r:id="rId4"/>
      <autoFilter ref="A6:J97"/>
    </customSheetView>
    <customSheetView guid="{5271CAE7-4D6C-40AB-9A03-5EFB6EFB80FA}" showPageBreaks="1" printArea="1" view="pageBreakPreview">
      <selection activeCell="A5" sqref="A5:H5"/>
      <pageMargins left="0.7" right="0.7" top="0.75" bottom="0.75" header="0.3" footer="0.3"/>
      <pageSetup paperSize="9" scale="93" orientation="portrait" r:id="rId5"/>
    </customSheetView>
    <customSheetView guid="{C0DCEFD6-4378-4196-8A52-BBAE8937CBA3}" showPageBreaks="1" printArea="1" showAutoFilter="1" view="pageBreakPreview" topLeftCell="A73">
      <selection activeCell="G18" sqref="G18"/>
      <pageMargins left="0.7" right="0.7" top="0.75" bottom="0.75" header="0.3" footer="0.3"/>
      <pageSetup paperSize="9" scale="93" orientation="portrait" r:id="rId6"/>
      <autoFilter ref="A6:J139"/>
    </customSheetView>
  </customSheetViews>
  <mergeCells count="11">
    <mergeCell ref="G7:H7"/>
    <mergeCell ref="A5:H5"/>
    <mergeCell ref="E1:G1"/>
    <mergeCell ref="E2:H2"/>
    <mergeCell ref="D3:H3"/>
    <mergeCell ref="A4:H4"/>
    <mergeCell ref="A7:A8"/>
    <mergeCell ref="B7:B8"/>
    <mergeCell ref="C7:D7"/>
    <mergeCell ref="E7:E8"/>
    <mergeCell ref="F7:F8"/>
  </mergeCells>
  <pageMargins left="0.7" right="0.7" top="0.75" bottom="0.75" header="0.3" footer="0.3"/>
  <pageSetup paperSize="9" scale="93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2015 год</vt:lpstr>
      <vt:lpstr>2016-2017 год</vt:lpstr>
      <vt:lpstr>'2015 год'!Область_печати</vt:lpstr>
      <vt:lpstr>'2016-2017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2014-12-25T05:18:13Z</cp:lastPrinted>
  <dcterms:created xsi:type="dcterms:W3CDTF">2003-12-05T21:14:57Z</dcterms:created>
  <dcterms:modified xsi:type="dcterms:W3CDTF">2014-12-25T05:18:57Z</dcterms:modified>
</cp:coreProperties>
</file>