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345" windowWidth="10860" windowHeight="11280" activeTab="1"/>
  </bookViews>
  <sheets>
    <sheet name="2015 год" sheetId="1" r:id="rId1"/>
    <sheet name="2016-2017 год" sheetId="2" r:id="rId2"/>
  </sheets>
  <definedNames>
    <definedName name="_xlnm._FilterDatabase" localSheetId="0" hidden="1">'2015 год'!$A$9:$F$210</definedName>
    <definedName name="_xlnm._FilterDatabase" localSheetId="1" hidden="1">'2016-2017 год'!$A$8:$J$121</definedName>
    <definedName name="Z_03D0DDB9_3E2B_445E_B26D_09285D63C497_.wvu.FilterData" localSheetId="0" hidden="1">'2015 год'!$A$9:$F$159</definedName>
    <definedName name="Z_0C05F25E_D6C8_460E_B21F_18CDF652E72B_.wvu.FilterData" localSheetId="0" hidden="1">'2015 год'!$A$9:$F$175</definedName>
    <definedName name="Z_0C05F25E_D6C8_460E_B21F_18CDF652E72B_.wvu.FilterData" localSheetId="1" hidden="1">'2016-2017 год'!$A$8:$J$117</definedName>
    <definedName name="Z_12B50C0D_3E99_4490_9C01_01559D7A9F7D_.wvu.FilterData" localSheetId="1" hidden="1">'2016-2017 год'!$A$8:$J$121</definedName>
    <definedName name="Z_136A7CB4_B73A_487D_8A9F_6650DBF728F6_.wvu.FilterData" localSheetId="0" hidden="1">'2015 год'!$A$9:$F$175</definedName>
    <definedName name="Z_136A7CB4_B73A_487D_8A9F_6650DBF728F6_.wvu.FilterData" localSheetId="1" hidden="1">'2016-2017 год'!$A$8:$J$117</definedName>
    <definedName name="Z_184D3176_FFF6_4E91_A7DC_D63418B7D0F5_.wvu.FilterData" localSheetId="0" hidden="1">'2015 год'!$A$9:$F$159</definedName>
    <definedName name="Z_2547B61A_57D8_45C6_87E4_2B595BD241A2_.wvu.FilterData" localSheetId="0" hidden="1">'2015 год'!$A$9:$F$159</definedName>
    <definedName name="Z_2547B61A_57D8_45C6_87E4_2B595BD241A2_.wvu.PrintArea" localSheetId="0" hidden="1">'2015 год'!$A$6:$G$159</definedName>
    <definedName name="Z_2547B61A_57D8_45C6_87E4_2B595BD241A2_.wvu.PrintTitles" localSheetId="0" hidden="1">'2015 год'!$10:$11</definedName>
    <definedName name="Z_265E4B74_F87F_4C11_8F36_BD3184BC15DF_.wvu.FilterData" localSheetId="0" hidden="1">'2015 год'!$A$9:$F$210</definedName>
    <definedName name="Z_265E4B74_F87F_4C11_8F36_BD3184BC15DF_.wvu.FilterData" localSheetId="1" hidden="1">'2016-2017 год'!$A$8:$J$121</definedName>
    <definedName name="Z_265E4B74_F87F_4C11_8F36_BD3184BC15DF_.wvu.PrintArea" localSheetId="0" hidden="1">'2015 год'!$A$1:$I$175</definedName>
    <definedName name="Z_265E4B74_F87F_4C11_8F36_BD3184BC15DF_.wvu.PrintArea" localSheetId="1" hidden="1">'2016-2017 год'!$A$1:$J$117</definedName>
    <definedName name="Z_265E4B74_F87F_4C11_8F36_BD3184BC15DF_.wvu.Rows" localSheetId="1" hidden="1">'2016-2017 год'!$6:$6</definedName>
    <definedName name="Z_277A4540_226E_4BC5_9A6B_7157A8FCEFD5_.wvu.FilterData" localSheetId="1" hidden="1">'2016-2017 год'!$A$8:$J$117</definedName>
    <definedName name="Z_2CBFA120_4352_4C39_9099_3E3743A1946B_.wvu.FilterData" localSheetId="0" hidden="1">'2015 год'!$A$9:$F$175</definedName>
    <definedName name="Z_2CBFA120_4352_4C39_9099_3E3743A1946B_.wvu.FilterData" localSheetId="1" hidden="1">'2016-2017 год'!$A$8:$J$117</definedName>
    <definedName name="Z_2CC5DC23_D108_4C62_8D9C_2D339D918FB9_.wvu.FilterData" localSheetId="0" hidden="1">'2015 год'!$A$9:$F$159</definedName>
    <definedName name="Z_2E862F6B_6B0A_40BB_944E_0C7992DC3BBB_.wvu.FilterData" localSheetId="0" hidden="1">'2015 год'!$A$9:$F$159</definedName>
    <definedName name="Z_2FF96413_1F0E_42A6_B647_AF4DC456B835_.wvu.FilterData" localSheetId="0" hidden="1">'2015 год'!$A$9:$F$191</definedName>
    <definedName name="Z_2FF96413_1F0E_42A6_B647_AF4DC456B835_.wvu.FilterData" localSheetId="1" hidden="1">'2016-2017 год'!$A$8:$J$121</definedName>
    <definedName name="Z_40D786EC_62D9_4D85_BB2C_41DF50567517_.wvu.FilterData" localSheetId="1" hidden="1">'2016-2017 год'!$A$8:$J$117</definedName>
    <definedName name="Z_4335EB68_09B3_4B4B_B924_6DAE7283A538_.wvu.FilterData" localSheetId="1" hidden="1">'2016-2017 год'!$A$8:$J$121</definedName>
    <definedName name="Z_4CB2AD8A_1395_4EEB_B6E5_ACA1429CF0DB_.wvu.Cols" localSheetId="0" hidden="1">'2015 год'!#REF!</definedName>
    <definedName name="Z_4CB2AD8A_1395_4EEB_B6E5_ACA1429CF0DB_.wvu.FilterData" localSheetId="0" hidden="1">'2015 год'!$A$9:$F$159</definedName>
    <definedName name="Z_4CB2AD8A_1395_4EEB_B6E5_ACA1429CF0DB_.wvu.PrintArea" localSheetId="0" hidden="1">'2015 год'!$A$7:$F$159</definedName>
    <definedName name="Z_4CB2AD8A_1395_4EEB_B6E5_ACA1429CF0DB_.wvu.PrintTitles" localSheetId="0" hidden="1">'2015 год'!$10:$11</definedName>
    <definedName name="Z_4DCFC8D2_CFB0_4FE4_8B3E_32DB381AAC5C_.wvu.FilterData" localSheetId="0" hidden="1">'2015 год'!$A$9:$F$210</definedName>
    <definedName name="Z_5271CAE7_4D6C_40AB_9A03_5EFB6EFB80FA_.wvu.Cols" localSheetId="0" hidden="1">'2015 год'!#REF!</definedName>
    <definedName name="Z_5271CAE7_4D6C_40AB_9A03_5EFB6EFB80FA_.wvu.FilterData" localSheetId="0" hidden="1">'2015 год'!$A$9:$F$159</definedName>
    <definedName name="Z_5271CAE7_4D6C_40AB_9A03_5EFB6EFB80FA_.wvu.FilterData" localSheetId="1" hidden="1">'2016-2017 год'!$A$8:$J$94</definedName>
    <definedName name="Z_5271CAE7_4D6C_40AB_9A03_5EFB6EFB80FA_.wvu.PrintArea" localSheetId="0" hidden="1">'2015 год'!$A$5:$G$159</definedName>
    <definedName name="Z_5271CAE7_4D6C_40AB_9A03_5EFB6EFB80FA_.wvu.PrintArea" localSheetId="1" hidden="1">'2016-2017 год'!$A$1:$H$94</definedName>
    <definedName name="Z_58AA27DC_B6C6_486F_BBC3_7C0EC56685DB_.wvu.FilterData" localSheetId="0" hidden="1">'2015 год'!$A$9:$F$210</definedName>
    <definedName name="Z_599A55F8_3816_4A95_B2A0_7EE8B30830DF_.wvu.FilterData" localSheetId="0" hidden="1">'2015 год'!$A$9:$F$159</definedName>
    <definedName name="Z_599A55F8_3816_4A95_B2A0_7EE8B30830DF_.wvu.PrintArea" localSheetId="0" hidden="1">'2015 год'!$A$6:$G$159</definedName>
    <definedName name="Z_62BA1D30_83D4_405C_B38E_4A6036DCDF7D_.wvu.Cols" localSheetId="0" hidden="1">'2015 год'!#REF!</definedName>
    <definedName name="Z_62BA1D30_83D4_405C_B38E_4A6036DCDF7D_.wvu.FilterData" localSheetId="0" hidden="1">'2015 год'!$A$9:$F$159</definedName>
    <definedName name="Z_62BA1D30_83D4_405C_B38E_4A6036DCDF7D_.wvu.FilterData" localSheetId="1" hidden="1">'2016-2017 год'!$A$8:$J$94</definedName>
    <definedName name="Z_62BA1D30_83D4_405C_B38E_4A6036DCDF7D_.wvu.PrintArea" localSheetId="0" hidden="1">'2015 год'!$A$5:$G$159</definedName>
    <definedName name="Z_62BA1D30_83D4_405C_B38E_4A6036DCDF7D_.wvu.PrintArea" localSheetId="1" hidden="1">'2016-2017 год'!$A$1:$H$94</definedName>
    <definedName name="Z_79F59BD1_17D2_45CE_ABAE_358CD088226E_.wvu.FilterData" localSheetId="0" hidden="1">'2015 год'!$A$9:$F$175</definedName>
    <definedName name="Z_79F59BD1_17D2_45CE_ABAE_358CD088226E_.wvu.FilterData" localSheetId="1" hidden="1">'2016-2017 год'!$A$8:$J$117</definedName>
    <definedName name="Z_7BA8C1F8_2CAD_4B57_A2CE_5BD87591BF2E_.wvu.FilterData" localSheetId="1" hidden="1">'2016-2017 год'!$A$8:$J$94</definedName>
    <definedName name="Z_7C0ABF66_8B0F_48ED_A269_F91E2B0FF96C_.wvu.FilterData" localSheetId="0" hidden="1">'2015 год'!$A$9:$F$159</definedName>
    <definedName name="Z_7E6157A8_7582_4466_A9B4_081A339201B1_.wvu.FilterData" localSheetId="1" hidden="1">'2016-2017 год'!$A$8:$J$121</definedName>
    <definedName name="Z_8AA41EB0_2CC0_4F86_8798_B03A7CC4D0C2_.wvu.FilterData" localSheetId="0" hidden="1">'2015 год'!$A$9:$F$210</definedName>
    <definedName name="Z_949DCF8A_4B6C_48DC_A0AF_1508759F4E2C_.wvu.FilterData" localSheetId="0" hidden="1">'2015 год'!$A$9:$F$159</definedName>
    <definedName name="Z_9AE4E90B_95AD_4E92_80AE_724EF4B3642C_.wvu.FilterData" localSheetId="0" hidden="1">'2015 год'!$A$9:$F$210</definedName>
    <definedName name="Z_9AE4E90B_95AD_4E92_80AE_724EF4B3642C_.wvu.FilterData" localSheetId="1" hidden="1">'2016-2017 год'!$A$8:$J$121</definedName>
    <definedName name="Z_9AE4E90B_95AD_4E92_80AE_724EF4B3642C_.wvu.PrintArea" localSheetId="0" hidden="1">'2015 год'!$A$1:$I$210</definedName>
    <definedName name="Z_9AE4E90B_95AD_4E92_80AE_724EF4B3642C_.wvu.PrintArea" localSheetId="1" hidden="1">'2016-2017 год'!$A$1:$H$121</definedName>
    <definedName name="Z_9AE4E90B_95AD_4E92_80AE_724EF4B3642C_.wvu.PrintTitles" localSheetId="0" hidden="1">'2015 год'!$10:$11</definedName>
    <definedName name="Z_9AE4E90B_95AD_4E92_80AE_724EF4B3642C_.wvu.PrintTitles" localSheetId="1" hidden="1">'2016-2017 год'!$9:$10</definedName>
    <definedName name="Z_A24E161A_D544_48C2_9D1F_4A462EC54334_.wvu.FilterData" localSheetId="0" hidden="1">'2015 год'!$A$9:$F$175</definedName>
    <definedName name="Z_A24E161A_D544_48C2_9D1F_4A462EC54334_.wvu.FilterData" localSheetId="1" hidden="1">'2016-2017 год'!$A$8:$J$117</definedName>
    <definedName name="Z_A79CDC70_8466_49CB_8C49_C52C08F5C2C3_.wvu.FilterData" localSheetId="0" hidden="1">'2015 год'!$A$9:$F$159</definedName>
    <definedName name="Z_A79CDC70_8466_49CB_8C49_C52C08F5C2C3_.wvu.PrintArea" localSheetId="0" hidden="1">'2015 год'!$A$6:$G$159</definedName>
    <definedName name="Z_A79CDC70_8466_49CB_8C49_C52C08F5C2C3_.wvu.PrintTitles" localSheetId="0" hidden="1">'2015 год'!$10:$11</definedName>
    <definedName name="Z_B2AEA316_3CC7_4A5F_84DC_5C75A986883C_.wvu.FilterData" localSheetId="0" hidden="1">'2015 год'!$A$9:$F$175</definedName>
    <definedName name="Z_B2AEA316_3CC7_4A5F_84DC_5C75A986883C_.wvu.FilterData" localSheetId="1" hidden="1">'2016-2017 год'!$A$8:$J$117</definedName>
    <definedName name="Z_B3397BCA_1277_4868_806F_2E68EFD73FCF_.wvu.Cols" localSheetId="0" hidden="1">'2015 год'!#REF!</definedName>
    <definedName name="Z_B3397BCA_1277_4868_806F_2E68EFD73FCF_.wvu.FilterData" localSheetId="0" hidden="1">'2015 год'!$A$9:$F$159</definedName>
    <definedName name="Z_B3397BCA_1277_4868_806F_2E68EFD73FCF_.wvu.PrintArea" localSheetId="0" hidden="1">'2015 год'!$A$7:$F$159</definedName>
    <definedName name="Z_B3397BCA_1277_4868_806F_2E68EFD73FCF_.wvu.PrintTitles" localSheetId="0" hidden="1">'2015 год'!$10:$11</definedName>
    <definedName name="Z_B3ADB1FC_7237_4F79_A98A_9A3A728E8FB8_.wvu.FilterData" localSheetId="0" hidden="1">'2015 год'!$A$9:$F$159</definedName>
    <definedName name="Z_B8A739F7_C310_4C26_B7C0_CC0542003F2D_.wvu.FilterData" localSheetId="1" hidden="1">'2016-2017 год'!$A$8:$J$121</definedName>
    <definedName name="Z_C0DCEFD6_4378_4196_8A52_BBAE8937CBA3_.wvu.Cols" localSheetId="0" hidden="1">'2015 год'!$G:$H</definedName>
    <definedName name="Z_C0DCEFD6_4378_4196_8A52_BBAE8937CBA3_.wvu.FilterData" localSheetId="0" hidden="1">'2015 год'!$A$9:$F$210</definedName>
    <definedName name="Z_C0DCEFD6_4378_4196_8A52_BBAE8937CBA3_.wvu.FilterData" localSheetId="1" hidden="1">'2016-2017 год'!$A$8:$J$121</definedName>
    <definedName name="Z_C0DCEFD6_4378_4196_8A52_BBAE8937CBA3_.wvu.PrintArea" localSheetId="0" hidden="1">'2015 год'!$A$1:$I$210</definedName>
    <definedName name="Z_C0DCEFD6_4378_4196_8A52_BBAE8937CBA3_.wvu.PrintArea" localSheetId="1" hidden="1">'2016-2017 год'!$A$1:$H$127</definedName>
    <definedName name="Z_CBBD36BD_B8D3_405D_A6D4_79D054A9E80B_.wvu.FilterData" localSheetId="0" hidden="1">'2015 год'!$A$9:$F$175</definedName>
    <definedName name="Z_CFCD11A5_5DDB_474D_9D2B_79AC7ABEC29D_.wvu.FilterData" localSheetId="0" hidden="1">'2015 год'!$A$9:$F$175</definedName>
    <definedName name="Z_CFCD11A5_5DDB_474D_9D2B_79AC7ABEC29D_.wvu.FilterData" localSheetId="1" hidden="1">'2016-2017 год'!$A$8:$J$117</definedName>
    <definedName name="Z_D5451C69_6188_4AB8_99E1_04D2A5F2965F_.wvu.FilterData" localSheetId="0" hidden="1">'2015 год'!$A$9:$F$210</definedName>
    <definedName name="Z_D5451C69_6188_4AB8_99E1_04D2A5F2965F_.wvu.FilterData" localSheetId="1" hidden="1">'2016-2017 год'!$A$8:$J$121</definedName>
    <definedName name="Z_D5451C69_6188_4AB8_99E1_04D2A5F2965F_.wvu.PrintArea" localSheetId="0" hidden="1">'2015 год'!$A$1:$I$210</definedName>
    <definedName name="Z_D5451C69_6188_4AB8_99E1_04D2A5F2965F_.wvu.PrintArea" localSheetId="1" hidden="1">'2016-2017 год'!$A$1:$H$121</definedName>
    <definedName name="Z_DCD62DCA_C2E6_4944_BF05_06393683843D_.wvu.FilterData" localSheetId="0" hidden="1">'2015 год'!$A$9:$F$191</definedName>
    <definedName name="Z_E021FB0C_A711_4509_BC26_BEE4D6D0121D_.wvu.FilterData" localSheetId="0" hidden="1">'2015 год'!$A$9:$F$191</definedName>
    <definedName name="Z_E021FB0C_A711_4509_BC26_BEE4D6D0121D_.wvu.FilterData" localSheetId="1" hidden="1">'2016-2017 год'!$A$8:$J$121</definedName>
    <definedName name="Z_E021FB0C_A711_4509_BC26_BEE4D6D0121D_.wvu.PrintArea" localSheetId="0" hidden="1">'2015 год'!$A$5:$G$191</definedName>
    <definedName name="Z_E021FB0C_A711_4509_BC26_BEE4D6D0121D_.wvu.PrintArea" localSheetId="1" hidden="1">'2016-2017 год'!$A$1:$H$121</definedName>
    <definedName name="Z_E73FB2C8_8889_4BC1_B42C_BB4285892FAC_.wvu.Cols" localSheetId="0" hidden="1">'2015 год'!#REF!</definedName>
    <definedName name="Z_E73FB2C8_8889_4BC1_B42C_BB4285892FAC_.wvu.FilterData" localSheetId="0" hidden="1">'2015 год'!$A$9:$F$159</definedName>
    <definedName name="Z_E73FB2C8_8889_4BC1_B42C_BB4285892FAC_.wvu.PrintArea" localSheetId="0" hidden="1">'2015 год'!$A$7:$F$159</definedName>
    <definedName name="Z_E73FB2C8_8889_4BC1_B42C_BB4285892FAC_.wvu.PrintTitles" localSheetId="0" hidden="1">'2015 год'!$10:$11</definedName>
    <definedName name="Z_E7A61A23_F5BB_4765_9BEB_425D1A63ECC6_.wvu.FilterData" localSheetId="0" hidden="1">'2015 год'!$A$9:$F$175</definedName>
    <definedName name="Z_E7A61A23_F5BB_4765_9BEB_425D1A63ECC6_.wvu.FilterData" localSheetId="1" hidden="1">'2016-2017 год'!$A$8:$J$117</definedName>
    <definedName name="Z_E942A1EB_DA9A_49D4_890A_1E490C17C671_.wvu.FilterData" localSheetId="0" hidden="1">'2015 год'!$A$9:$F$175</definedName>
    <definedName name="Z_E942A1EB_DA9A_49D4_890A_1E490C17C671_.wvu.FilterData" localSheetId="1" hidden="1">'2016-2017 год'!$A$8:$J$117</definedName>
    <definedName name="Z_F342BAB3_B418_4D96_97C7_115CF84FD0F0_.wvu.FilterData" localSheetId="1" hidden="1">'2016-2017 год'!$A$8:$J$117</definedName>
    <definedName name="Z_F883476E_04A9_4D11_A9FF_4F72BAC798EA_.wvu.FilterData" localSheetId="0" hidden="1">'2015 год'!$A$9:$F$175</definedName>
    <definedName name="_xlnm.Print_Area" localSheetId="0">'2015 год'!$A$1:$I$210</definedName>
    <definedName name="_xlnm.Print_Area" localSheetId="1">'2016-2017 год'!$A$1:$H$127</definedName>
  </definedNames>
  <calcPr calcId="144525"/>
  <customWorkbookViews>
    <customWorkbookView name="Администратор - Личное представление" guid="{C0DCEFD6-4378-4196-8A52-BBAE8937CBA3}" mergeInterval="0" personalView="1" maximized="1" xWindow="1" yWindow="1" windowWidth="1916" windowHeight="855" activeSheetId="1" showComments="commIndAndComment"/>
    <customWorkbookView name="й1 - Личное представление" guid="{265E4B74-F87F-4C11-8F36-BD3184BC15DF}" mergeInterval="0" personalView="1" maximized="1" xWindow="1" yWindow="1" windowWidth="971" windowHeight="539" activeSheetId="1"/>
    <customWorkbookView name="1 - Личное представление" guid="{D5451C69-6188-4AB8-99E1-04D2A5F2965F}" mergeInterval="0" personalView="1" maximized="1" windowWidth="1313" windowHeight="547" activeSheetId="1"/>
    <customWorkbookView name="Дячук - Личное представление" guid="{E021FB0C-A711-4509-BC26-BEE4D6D0121D}" mergeInterval="0" personalView="1" maximized="1" windowWidth="1362" windowHeight="543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Pechora - Личное представление" guid="{184D3176-FFF6-4E91-A7DC-D63418B7D0F5}" mergeInterval="0" personalView="1" maximized="1" windowWidth="1148" windowHeight="701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user - Личное представление" guid="{9AE4E90B-95AD-4E92-80AE-724EF4B3642C}" mergeInterval="0" personalView="1" maximized="1" xWindow="1" yWindow="1" windowWidth="1916" windowHeight="811" activeSheetId="1"/>
  </customWorkbookViews>
</workbook>
</file>

<file path=xl/calcChain.xml><?xml version="1.0" encoding="utf-8"?>
<calcChain xmlns="http://schemas.openxmlformats.org/spreadsheetml/2006/main">
  <c r="H119" i="1" l="1"/>
  <c r="G121" i="2"/>
  <c r="H126" i="2"/>
  <c r="H125" i="2" s="1"/>
  <c r="H124" i="2" s="1"/>
  <c r="H122" i="2" s="1"/>
  <c r="G126" i="2"/>
  <c r="G125" i="2"/>
  <c r="G124" i="2" s="1"/>
  <c r="G122" i="2" s="1"/>
  <c r="H194" i="1"/>
  <c r="H161" i="1"/>
  <c r="H102" i="1"/>
  <c r="I188" i="1"/>
  <c r="I187" i="1" s="1"/>
  <c r="I186" i="1" s="1"/>
  <c r="H187" i="1"/>
  <c r="H186" i="1" s="1"/>
  <c r="G187" i="1"/>
  <c r="G186" i="1" s="1"/>
  <c r="H123" i="2" l="1"/>
  <c r="G123" i="2"/>
  <c r="H50" i="2"/>
  <c r="H49" i="2" s="1"/>
  <c r="G50" i="2"/>
  <c r="G49" i="2" s="1"/>
  <c r="H48" i="2"/>
  <c r="G48" i="2"/>
  <c r="G55" i="1" l="1"/>
  <c r="G54" i="1" s="1"/>
  <c r="G53" i="1" s="1"/>
  <c r="G51" i="1"/>
  <c r="G50" i="1" s="1"/>
  <c r="G49" i="1" s="1"/>
  <c r="G47" i="1"/>
  <c r="G46" i="1" s="1"/>
  <c r="G45" i="1" s="1"/>
  <c r="G43" i="1"/>
  <c r="G42" i="1" s="1"/>
  <c r="G41" i="1" s="1"/>
  <c r="G40" i="1" s="1"/>
  <c r="H43" i="1"/>
  <c r="H42" i="1" s="1"/>
  <c r="I42" i="1" s="1"/>
  <c r="I41" i="1" s="1"/>
  <c r="I44" i="1"/>
  <c r="I43" i="1" s="1"/>
  <c r="I48" i="1"/>
  <c r="I47" i="1" s="1"/>
  <c r="I46" i="1" s="1"/>
  <c r="I45" i="1" s="1"/>
  <c r="H47" i="1"/>
  <c r="H46" i="1" s="1"/>
  <c r="H45" i="1" s="1"/>
  <c r="H51" i="1"/>
  <c r="H50" i="1" s="1"/>
  <c r="H49" i="1" s="1"/>
  <c r="I52" i="1"/>
  <c r="I51" i="1" s="1"/>
  <c r="I50" i="1" s="1"/>
  <c r="I49" i="1" s="1"/>
  <c r="I56" i="1"/>
  <c r="I55" i="1" s="1"/>
  <c r="I54" i="1" s="1"/>
  <c r="I53" i="1" s="1"/>
  <c r="H55" i="1"/>
  <c r="H54" i="1" s="1"/>
  <c r="H53" i="1" s="1"/>
  <c r="I61" i="1"/>
  <c r="I60" i="1" s="1"/>
  <c r="I59" i="1" s="1"/>
  <c r="H60" i="1"/>
  <c r="H59" i="1" s="1"/>
  <c r="G60" i="1"/>
  <c r="G59" i="1" s="1"/>
  <c r="H58" i="1"/>
  <c r="G58" i="1"/>
  <c r="G73" i="1"/>
  <c r="H185" i="1"/>
  <c r="H41" i="1" l="1"/>
  <c r="H40" i="1" s="1"/>
  <c r="H39" i="1" s="1"/>
  <c r="I40" i="1"/>
  <c r="I39" i="1" s="1"/>
  <c r="I58" i="1"/>
  <c r="H202" i="1"/>
  <c r="H173" i="1"/>
  <c r="I194" i="1" l="1"/>
  <c r="I193" i="1" s="1"/>
  <c r="I192" i="1" s="1"/>
  <c r="I191" i="1" s="1"/>
  <c r="H193" i="1"/>
  <c r="H192" i="1" s="1"/>
  <c r="G193" i="1"/>
  <c r="I198" i="1"/>
  <c r="I197" i="1" s="1"/>
  <c r="H197" i="1"/>
  <c r="H196" i="1" s="1"/>
  <c r="G197" i="1"/>
  <c r="I202" i="1"/>
  <c r="I201" i="1" s="1"/>
  <c r="I199" i="1" s="1"/>
  <c r="H201" i="1"/>
  <c r="H200" i="1" s="1"/>
  <c r="H199" i="1" s="1"/>
  <c r="G201" i="1"/>
  <c r="I206" i="1"/>
  <c r="I205" i="1" s="1"/>
  <c r="I204" i="1" s="1"/>
  <c r="I203" i="1" s="1"/>
  <c r="H205" i="1"/>
  <c r="H204" i="1" s="1"/>
  <c r="H203" i="1" s="1"/>
  <c r="G205" i="1"/>
  <c r="I210" i="1"/>
  <c r="I209" i="1" s="1"/>
  <c r="I208" i="1" s="1"/>
  <c r="I207" i="1" s="1"/>
  <c r="H209" i="1"/>
  <c r="H208" i="1" s="1"/>
  <c r="H207" i="1" s="1"/>
  <c r="G209" i="1"/>
  <c r="G204" i="1" l="1"/>
  <c r="H191" i="1"/>
  <c r="G208" i="1"/>
  <c r="G199" i="1"/>
  <c r="H195" i="1"/>
  <c r="G200" i="1"/>
  <c r="I190" i="1"/>
  <c r="I200" i="1"/>
  <c r="I181" i="1"/>
  <c r="I180" i="1" s="1"/>
  <c r="I179" i="1" s="1"/>
  <c r="I178" i="1" s="1"/>
  <c r="I165" i="1"/>
  <c r="I164" i="1" s="1"/>
  <c r="I163" i="1" s="1"/>
  <c r="I162" i="1" s="1"/>
  <c r="I157" i="1"/>
  <c r="I149" i="1"/>
  <c r="I148" i="1" s="1"/>
  <c r="I147" i="1" s="1"/>
  <c r="I146" i="1" s="1"/>
  <c r="I145" i="1"/>
  <c r="I144" i="1" s="1"/>
  <c r="I143" i="1" s="1"/>
  <c r="I142" i="1" s="1"/>
  <c r="I140" i="1"/>
  <c r="I139" i="1" s="1"/>
  <c r="I138" i="1" s="1"/>
  <c r="I137" i="1" s="1"/>
  <c r="I136" i="1"/>
  <c r="I135" i="1" s="1"/>
  <c r="I134" i="1" s="1"/>
  <c r="I133" i="1" s="1"/>
  <c r="I130" i="1"/>
  <c r="I129" i="1" s="1"/>
  <c r="I128" i="1" s="1"/>
  <c r="I127" i="1" s="1"/>
  <c r="I126" i="1" s="1"/>
  <c r="I125" i="1" s="1"/>
  <c r="I123" i="1"/>
  <c r="I122" i="1" s="1"/>
  <c r="I121" i="1" s="1"/>
  <c r="I120" i="1" s="1"/>
  <c r="I119" i="1"/>
  <c r="I118" i="1" s="1"/>
  <c r="I117" i="1" s="1"/>
  <c r="I115" i="1"/>
  <c r="I114" i="1" s="1"/>
  <c r="I113" i="1" s="1"/>
  <c r="I111" i="1"/>
  <c r="I108" i="1" s="1"/>
  <c r="I107" i="1"/>
  <c r="I106" i="1"/>
  <c r="I96" i="1"/>
  <c r="I95" i="1" s="1"/>
  <c r="I94" i="1"/>
  <c r="I93" i="1" s="1"/>
  <c r="I92" i="1" s="1"/>
  <c r="I88" i="1"/>
  <c r="I87" i="1" s="1"/>
  <c r="I86" i="1" s="1"/>
  <c r="I85" i="1" s="1"/>
  <c r="I84" i="1" s="1"/>
  <c r="I83" i="1" s="1"/>
  <c r="I81" i="1"/>
  <c r="I80" i="1" s="1"/>
  <c r="I79" i="1" s="1"/>
  <c r="I78" i="1" s="1"/>
  <c r="I77" i="1"/>
  <c r="I76" i="1" s="1"/>
  <c r="I75" i="1" s="1"/>
  <c r="I73" i="1"/>
  <c r="I72" i="1" s="1"/>
  <c r="I71" i="1" s="1"/>
  <c r="I70" i="1" s="1"/>
  <c r="I69" i="1"/>
  <c r="I68" i="1" s="1"/>
  <c r="I67" i="1" s="1"/>
  <c r="I66" i="1" s="1"/>
  <c r="I65" i="1"/>
  <c r="I64" i="1" s="1"/>
  <c r="I63" i="1" s="1"/>
  <c r="I62" i="1" s="1"/>
  <c r="I102" i="1"/>
  <c r="I99" i="1" s="1"/>
  <c r="I36" i="1"/>
  <c r="I35" i="1" s="1"/>
  <c r="I34" i="1" s="1"/>
  <c r="I33" i="1" s="1"/>
  <c r="I32" i="1" s="1"/>
  <c r="I31" i="1" s="1"/>
  <c r="I30" i="1" s="1"/>
  <c r="H19" i="1"/>
  <c r="H18" i="1" s="1"/>
  <c r="H17" i="1" s="1"/>
  <c r="H16" i="1" s="1"/>
  <c r="H15" i="1" s="1"/>
  <c r="H25" i="1"/>
  <c r="H24" i="1" s="1"/>
  <c r="H28" i="1"/>
  <c r="H27" i="1" s="1"/>
  <c r="H35" i="1"/>
  <c r="H34" i="1" s="1"/>
  <c r="H33" i="1" s="1"/>
  <c r="H32" i="1" s="1"/>
  <c r="H31" i="1" s="1"/>
  <c r="H30" i="1" s="1"/>
  <c r="H99" i="1"/>
  <c r="H101" i="1"/>
  <c r="H100" i="1" s="1"/>
  <c r="H64" i="1"/>
  <c r="H63" i="1" s="1"/>
  <c r="H62" i="1" s="1"/>
  <c r="H68" i="1"/>
  <c r="H67" i="1" s="1"/>
  <c r="H66" i="1" s="1"/>
  <c r="H72" i="1"/>
  <c r="H71" i="1" s="1"/>
  <c r="H70" i="1" s="1"/>
  <c r="H74" i="1"/>
  <c r="H76" i="1"/>
  <c r="H75" i="1" s="1"/>
  <c r="H80" i="1"/>
  <c r="H79" i="1" s="1"/>
  <c r="H78" i="1" s="1"/>
  <c r="H87" i="1"/>
  <c r="H86" i="1" s="1"/>
  <c r="H85" i="1" s="1"/>
  <c r="H84" i="1" s="1"/>
  <c r="H83" i="1" s="1"/>
  <c r="H93" i="1"/>
  <c r="H92" i="1" s="1"/>
  <c r="H95" i="1"/>
  <c r="H105" i="1"/>
  <c r="H104" i="1" s="1"/>
  <c r="H103" i="1" s="1"/>
  <c r="H108" i="1"/>
  <c r="H110" i="1"/>
  <c r="H109" i="1" s="1"/>
  <c r="H112" i="1"/>
  <c r="H114" i="1"/>
  <c r="H113" i="1" s="1"/>
  <c r="H116" i="1"/>
  <c r="H118" i="1"/>
  <c r="H117" i="1" s="1"/>
  <c r="H122" i="1"/>
  <c r="H121" i="1" s="1"/>
  <c r="H120" i="1" s="1"/>
  <c r="H129" i="1"/>
  <c r="H128" i="1" s="1"/>
  <c r="H127" i="1" s="1"/>
  <c r="H126" i="1" s="1"/>
  <c r="H125" i="1" s="1"/>
  <c r="H135" i="1"/>
  <c r="H134" i="1" s="1"/>
  <c r="H133" i="1" s="1"/>
  <c r="H139" i="1"/>
  <c r="H138" i="1" s="1"/>
  <c r="H137" i="1" s="1"/>
  <c r="H144" i="1"/>
  <c r="H143" i="1" s="1"/>
  <c r="H142" i="1" s="1"/>
  <c r="H148" i="1"/>
  <c r="H147" i="1" s="1"/>
  <c r="H146" i="1" s="1"/>
  <c r="H155" i="1"/>
  <c r="H154" i="1" s="1"/>
  <c r="H156" i="1"/>
  <c r="H160" i="1"/>
  <c r="H159" i="1" s="1"/>
  <c r="H164" i="1"/>
  <c r="H163" i="1" s="1"/>
  <c r="H162" i="1" s="1"/>
  <c r="H168" i="1"/>
  <c r="H167" i="1" s="1"/>
  <c r="H172" i="1"/>
  <c r="H171" i="1" s="1"/>
  <c r="H176" i="1"/>
  <c r="H175" i="1" s="1"/>
  <c r="H180" i="1"/>
  <c r="H179" i="1" s="1"/>
  <c r="H178" i="1" s="1"/>
  <c r="H184" i="1"/>
  <c r="H183" i="1" s="1"/>
  <c r="G19" i="1"/>
  <c r="G25" i="1"/>
  <c r="G28" i="1"/>
  <c r="G35" i="1"/>
  <c r="G99" i="1"/>
  <c r="G101" i="1"/>
  <c r="G64" i="1"/>
  <c r="G68" i="1"/>
  <c r="G72" i="1"/>
  <c r="G74" i="1"/>
  <c r="G76" i="1"/>
  <c r="G80" i="1"/>
  <c r="G87" i="1"/>
  <c r="G93" i="1"/>
  <c r="G95" i="1"/>
  <c r="G105" i="1"/>
  <c r="G108" i="1"/>
  <c r="G110" i="1"/>
  <c r="G112" i="1"/>
  <c r="G114" i="1"/>
  <c r="G118" i="1"/>
  <c r="G122" i="1"/>
  <c r="G129" i="1"/>
  <c r="G135" i="1"/>
  <c r="G139" i="1"/>
  <c r="G144" i="1"/>
  <c r="G148" i="1"/>
  <c r="G155" i="1"/>
  <c r="G156" i="1"/>
  <c r="G161" i="1"/>
  <c r="I161" i="1" s="1"/>
  <c r="I160" i="1" s="1"/>
  <c r="I159" i="1" s="1"/>
  <c r="G164" i="1"/>
  <c r="G169" i="1"/>
  <c r="G168" i="1" s="1"/>
  <c r="I173" i="1"/>
  <c r="I172" i="1" s="1"/>
  <c r="I171" i="1" s="1"/>
  <c r="G177" i="1"/>
  <c r="I177" i="1" s="1"/>
  <c r="I176" i="1" s="1"/>
  <c r="I175" i="1" s="1"/>
  <c r="G180" i="1"/>
  <c r="G185" i="1"/>
  <c r="H98" i="1" l="1"/>
  <c r="H57" i="1"/>
  <c r="H38" i="1" s="1"/>
  <c r="H37" i="1" s="1"/>
  <c r="H190" i="1"/>
  <c r="H189" i="1" s="1"/>
  <c r="G138" i="1"/>
  <c r="G128" i="1"/>
  <c r="G86" i="1"/>
  <c r="G75" i="1"/>
  <c r="G63" i="1"/>
  <c r="G167" i="1"/>
  <c r="G154" i="1"/>
  <c r="G143" i="1"/>
  <c r="G134" i="1"/>
  <c r="G121" i="1"/>
  <c r="G113" i="1"/>
  <c r="G109" i="1"/>
  <c r="G104" i="1"/>
  <c r="G92" i="1"/>
  <c r="G79" i="1"/>
  <c r="G67" i="1"/>
  <c r="G100" i="1"/>
  <c r="G34" i="1"/>
  <c r="G27" i="1"/>
  <c r="G18" i="1"/>
  <c r="G207" i="1"/>
  <c r="G203" i="1"/>
  <c r="G179" i="1"/>
  <c r="G163" i="1"/>
  <c r="G147" i="1"/>
  <c r="G117" i="1"/>
  <c r="G71" i="1"/>
  <c r="G24" i="1"/>
  <c r="I155" i="1"/>
  <c r="I154" i="1" s="1"/>
  <c r="I156" i="1"/>
  <c r="G184" i="1"/>
  <c r="I101" i="1"/>
  <c r="I100" i="1" s="1"/>
  <c r="H174" i="1"/>
  <c r="H158" i="1"/>
  <c r="I174" i="1"/>
  <c r="I158" i="1"/>
  <c r="H166" i="1"/>
  <c r="I170" i="1"/>
  <c r="H170" i="1"/>
  <c r="H182" i="1"/>
  <c r="I74" i="1"/>
  <c r="I112" i="1"/>
  <c r="G176" i="1"/>
  <c r="G160" i="1"/>
  <c r="I185" i="1"/>
  <c r="I110" i="1"/>
  <c r="I109" i="1" s="1"/>
  <c r="I116" i="1"/>
  <c r="G172" i="1"/>
  <c r="H91" i="1"/>
  <c r="H90" i="1" s="1"/>
  <c r="H89" i="1" s="1"/>
  <c r="I169" i="1"/>
  <c r="I168" i="1" s="1"/>
  <c r="I167" i="1" s="1"/>
  <c r="G91" i="1"/>
  <c r="I91" i="1"/>
  <c r="I90" i="1" s="1"/>
  <c r="I89" i="1" s="1"/>
  <c r="I105" i="1"/>
  <c r="I104" i="1" s="1"/>
  <c r="I103" i="1" s="1"/>
  <c r="I141" i="1"/>
  <c r="I132" i="1"/>
  <c r="H97" i="1"/>
  <c r="H23" i="1"/>
  <c r="H22" i="1" s="1"/>
  <c r="H21" i="1" s="1"/>
  <c r="H14" i="1" s="1"/>
  <c r="H132" i="1"/>
  <c r="H141" i="1"/>
  <c r="G116" i="1"/>
  <c r="H89" i="2"/>
  <c r="G89" i="2"/>
  <c r="H153" i="1" l="1"/>
  <c r="H152" i="1" s="1"/>
  <c r="I98" i="1"/>
  <c r="I57" i="1"/>
  <c r="I38" i="1" s="1"/>
  <c r="I37" i="1" s="1"/>
  <c r="G23" i="1"/>
  <c r="G22" i="1" s="1"/>
  <c r="G183" i="1"/>
  <c r="G90" i="1"/>
  <c r="G175" i="1"/>
  <c r="G70" i="1"/>
  <c r="G146" i="1"/>
  <c r="G162" i="1"/>
  <c r="G178" i="1"/>
  <c r="G190" i="1"/>
  <c r="G17" i="1"/>
  <c r="G33" i="1"/>
  <c r="G66" i="1"/>
  <c r="G78" i="1"/>
  <c r="G103" i="1"/>
  <c r="G120" i="1"/>
  <c r="G133" i="1"/>
  <c r="G142" i="1"/>
  <c r="G166" i="1"/>
  <c r="G62" i="1"/>
  <c r="G85" i="1"/>
  <c r="G127" i="1"/>
  <c r="G137" i="1"/>
  <c r="G171" i="1"/>
  <c r="G159" i="1"/>
  <c r="I97" i="1"/>
  <c r="I184" i="1"/>
  <c r="I183" i="1" s="1"/>
  <c r="I182" i="1" s="1"/>
  <c r="I189" i="1"/>
  <c r="I131" i="1"/>
  <c r="I124" i="1" s="1"/>
  <c r="I166" i="1"/>
  <c r="I153" i="1" s="1"/>
  <c r="H82" i="1"/>
  <c r="H131" i="1"/>
  <c r="H124" i="1" s="1"/>
  <c r="G98" i="1" l="1"/>
  <c r="G97" i="1" s="1"/>
  <c r="I82" i="1"/>
  <c r="G57" i="1"/>
  <c r="G189" i="1"/>
  <c r="G158" i="1"/>
  <c r="G170" i="1"/>
  <c r="G126" i="1"/>
  <c r="G84" i="1"/>
  <c r="G141" i="1"/>
  <c r="G132" i="1"/>
  <c r="G32" i="1"/>
  <c r="G16" i="1"/>
  <c r="G174" i="1"/>
  <c r="G89" i="1"/>
  <c r="G182" i="1"/>
  <c r="G21" i="1"/>
  <c r="I152" i="1"/>
  <c r="I151" i="1" s="1"/>
  <c r="H151" i="1"/>
  <c r="H150" i="1" s="1"/>
  <c r="H13" i="1"/>
  <c r="H19" i="2"/>
  <c r="G19" i="2"/>
  <c r="H96" i="2"/>
  <c r="G131" i="1" l="1"/>
  <c r="G38" i="1"/>
  <c r="G15" i="1"/>
  <c r="G31" i="1"/>
  <c r="G83" i="1"/>
  <c r="G82" i="1" s="1"/>
  <c r="G125" i="1"/>
  <c r="G153" i="1"/>
  <c r="H12" i="1"/>
  <c r="I150" i="1"/>
  <c r="H114" i="2"/>
  <c r="H115" i="2"/>
  <c r="H116" i="2"/>
  <c r="H120" i="2"/>
  <c r="H119" i="2" s="1"/>
  <c r="H118" i="2" s="1"/>
  <c r="G120" i="2"/>
  <c r="G119" i="2" s="1"/>
  <c r="G118" i="2" s="1"/>
  <c r="G116" i="2"/>
  <c r="G115" i="2"/>
  <c r="G114" i="2"/>
  <c r="H46" i="2"/>
  <c r="H45" i="2" s="1"/>
  <c r="H44" i="2" s="1"/>
  <c r="G46" i="2"/>
  <c r="G45" i="2" s="1"/>
  <c r="G44" i="2" s="1"/>
  <c r="G152" i="1" l="1"/>
  <c r="G37" i="1"/>
  <c r="G30" i="1"/>
  <c r="G14" i="1"/>
  <c r="G124" i="1"/>
  <c r="I29" i="1"/>
  <c r="I28" i="1" s="1"/>
  <c r="I27" i="1" s="1"/>
  <c r="H113" i="2"/>
  <c r="H112" i="2" s="1"/>
  <c r="H111" i="2" s="1"/>
  <c r="H110" i="2" s="1"/>
  <c r="G113" i="2"/>
  <c r="G112" i="2" s="1"/>
  <c r="H69" i="2"/>
  <c r="G69" i="2"/>
  <c r="H71" i="2"/>
  <c r="H70" i="2" s="1"/>
  <c r="G71" i="2"/>
  <c r="G70" i="2" s="1"/>
  <c r="H108" i="2"/>
  <c r="H107" i="2" s="1"/>
  <c r="H106" i="2" s="1"/>
  <c r="H105" i="2" s="1"/>
  <c r="H104" i="2" s="1"/>
  <c r="G111" i="2" l="1"/>
  <c r="G110" i="2" s="1"/>
  <c r="G13" i="1"/>
  <c r="G151" i="1"/>
  <c r="I26" i="1"/>
  <c r="I25" i="1" s="1"/>
  <c r="I24" i="1" s="1"/>
  <c r="I23" i="1" s="1"/>
  <c r="G108" i="2"/>
  <c r="G107" i="2" s="1"/>
  <c r="G106" i="2" s="1"/>
  <c r="G105" i="2" s="1"/>
  <c r="G104" i="2" s="1"/>
  <c r="I22" i="1" l="1"/>
  <c r="I21" i="1" s="1"/>
  <c r="G150" i="1"/>
  <c r="I20" i="1"/>
  <c r="I19" i="1" s="1"/>
  <c r="I18" i="1" s="1"/>
  <c r="I17" i="1" s="1"/>
  <c r="I16" i="1" s="1"/>
  <c r="I15" i="1" s="1"/>
  <c r="H34" i="2"/>
  <c r="H33" i="2" s="1"/>
  <c r="H32" i="2" s="1"/>
  <c r="G34" i="2"/>
  <c r="G33" i="2" s="1"/>
  <c r="G32" i="2" s="1"/>
  <c r="H102" i="2"/>
  <c r="H101" i="2" s="1"/>
  <c r="H100" i="2" s="1"/>
  <c r="H95" i="2"/>
  <c r="H94" i="2" s="1"/>
  <c r="H93" i="2" s="1"/>
  <c r="H88" i="2"/>
  <c r="H87" i="2" s="1"/>
  <c r="H86" i="2"/>
  <c r="H84" i="2"/>
  <c r="H83" i="2" s="1"/>
  <c r="H82" i="2"/>
  <c r="H80" i="2"/>
  <c r="H79" i="2" s="1"/>
  <c r="H78" i="2"/>
  <c r="H75" i="2"/>
  <c r="H74" i="2" s="1"/>
  <c r="H73" i="2" s="1"/>
  <c r="H65" i="2"/>
  <c r="H63" i="2"/>
  <c r="H62" i="2" s="1"/>
  <c r="H57" i="2"/>
  <c r="H56" i="2" s="1"/>
  <c r="H55" i="2" s="1"/>
  <c r="H54" i="2" s="1"/>
  <c r="H53" i="2" s="1"/>
  <c r="H42" i="2"/>
  <c r="H41" i="2" s="1"/>
  <c r="H40" i="2"/>
  <c r="H39" i="2" s="1"/>
  <c r="H38" i="2" s="1"/>
  <c r="H27" i="2"/>
  <c r="H26" i="2" s="1"/>
  <c r="H24" i="2"/>
  <c r="H23" i="2" s="1"/>
  <c r="H18" i="2"/>
  <c r="H17" i="2" s="1"/>
  <c r="H16" i="2" s="1"/>
  <c r="G102" i="2"/>
  <c r="G101" i="2" s="1"/>
  <c r="G100" i="2" s="1"/>
  <c r="G95" i="2"/>
  <c r="G94" i="2" s="1"/>
  <c r="G93" i="2" s="1"/>
  <c r="G88" i="2"/>
  <c r="G87" i="2" s="1"/>
  <c r="G86" i="2"/>
  <c r="G84" i="2"/>
  <c r="G83" i="2" s="1"/>
  <c r="G82" i="2"/>
  <c r="G80" i="2"/>
  <c r="G79" i="2" s="1"/>
  <c r="G78" i="2"/>
  <c r="G75" i="2"/>
  <c r="G74" i="2" s="1"/>
  <c r="G73" i="2" s="1"/>
  <c r="G65" i="2"/>
  <c r="G63" i="2"/>
  <c r="G62" i="2" s="1"/>
  <c r="G57" i="2"/>
  <c r="G56" i="2" s="1"/>
  <c r="G55" i="2" s="1"/>
  <c r="G54" i="2" s="1"/>
  <c r="G53" i="2" s="1"/>
  <c r="G42" i="2"/>
  <c r="G41" i="2" s="1"/>
  <c r="G27" i="2"/>
  <c r="G26" i="2" s="1"/>
  <c r="G24" i="2"/>
  <c r="G23" i="2" s="1"/>
  <c r="G18" i="2"/>
  <c r="G17" i="2" s="1"/>
  <c r="G16" i="2" s="1"/>
  <c r="I14" i="1" l="1"/>
  <c r="I13" i="1" s="1"/>
  <c r="I12" i="1" s="1"/>
  <c r="H68" i="2"/>
  <c r="H67" i="2" s="1"/>
  <c r="G68" i="2"/>
  <c r="G67" i="2" s="1"/>
  <c r="G31" i="2"/>
  <c r="G30" i="2" s="1"/>
  <c r="G29" i="2" s="1"/>
  <c r="H31" i="2"/>
  <c r="H30" i="2" s="1"/>
  <c r="H29" i="2" s="1"/>
  <c r="G92" i="2"/>
  <c r="G91" i="2" s="1"/>
  <c r="H92" i="2"/>
  <c r="H91" i="2" s="1"/>
  <c r="G98" i="2"/>
  <c r="G97" i="2" s="1"/>
  <c r="G99" i="2"/>
  <c r="H98" i="2"/>
  <c r="H97" i="2" s="1"/>
  <c r="H99" i="2"/>
  <c r="H22" i="2"/>
  <c r="H15" i="2"/>
  <c r="H14" i="2" s="1"/>
  <c r="H61" i="2"/>
  <c r="H60" i="2" s="1"/>
  <c r="H59" i="2" s="1"/>
  <c r="G22" i="2"/>
  <c r="G15" i="2"/>
  <c r="G14" i="2" s="1"/>
  <c r="G61" i="2"/>
  <c r="G60" i="2" s="1"/>
  <c r="G59" i="2" s="1"/>
  <c r="G40" i="2"/>
  <c r="G39" i="2" s="1"/>
  <c r="G38" i="2" s="1"/>
  <c r="G21" i="2" l="1"/>
  <c r="G20" i="2" s="1"/>
  <c r="G13" i="2" s="1"/>
  <c r="H21" i="2"/>
  <c r="H20" i="2" s="1"/>
  <c r="H13" i="2" s="1"/>
  <c r="G37" i="2"/>
  <c r="G36" i="2" s="1"/>
  <c r="H52" i="2"/>
  <c r="H90" i="2"/>
  <c r="G90" i="2"/>
  <c r="H37" i="2"/>
  <c r="H36" i="2" s="1"/>
  <c r="G52" i="2"/>
  <c r="G12" i="2" l="1"/>
  <c r="H12" i="2"/>
  <c r="G11" i="2" l="1"/>
  <c r="G12" i="1" l="1"/>
  <c r="H11" i="2"/>
</calcChain>
</file>

<file path=xl/sharedStrings.xml><?xml version="1.0" encoding="utf-8"?>
<sst xmlns="http://schemas.openxmlformats.org/spreadsheetml/2006/main" count="1463" uniqueCount="188">
  <si>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</si>
  <si>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</si>
  <si>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</si>
  <si>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</si>
  <si>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</si>
  <si>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</si>
  <si>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</si>
  <si>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</si>
  <si>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</si>
  <si>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</si>
  <si>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</si>
  <si>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</si>
  <si>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</si>
  <si>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</si>
  <si>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</si>
  <si>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</si>
  <si>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</si>
  <si>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</si>
  <si>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</si>
  <si>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</si>
  <si>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</si>
  <si>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</si>
  <si>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</si>
  <si>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</si>
  <si>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</si>
  <si>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</si>
  <si>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</si>
  <si>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</si>
  <si>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</si>
  <si>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</si>
  <si>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</si>
  <si>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</si>
  <si>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</si>
  <si>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</si>
  <si>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</si>
  <si>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</si>
  <si>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</si>
  <si>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</si>
  <si>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</si>
  <si>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</si>
  <si>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Уплата прочих налогов, сборов и иных платежей</t>
  </si>
  <si>
    <t>852</t>
  </si>
  <si>
    <t>СУММА (тыс.рублей)</t>
  </si>
  <si>
    <t>Приложение 3</t>
  </si>
  <si>
    <t>Администрация муниципального района «Печора»</t>
  </si>
  <si>
    <t>Приложение 4</t>
  </si>
  <si>
    <t>Непрограммные направления деятельности</t>
  </si>
  <si>
    <t>99 0 0000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</si>
  <si>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</si>
  <si>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</si>
  <si>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</si>
  <si>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</si>
  <si>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</si>
  <si>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</si>
  <si>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</si>
  <si>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</si>
  <si>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</si>
  <si>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</si>
  <si>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Жилищное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</si>
  <si>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</si>
  <si>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</si>
  <si>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</si>
  <si>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</si>
  <si>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410</t>
  </si>
  <si>
    <t>400</t>
  </si>
  <si>
    <t xml:space="preserve">Бюджетные инвестиции </t>
  </si>
  <si>
    <t>Мероприятия в области жилищного хозяйства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</si>
  <si>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</si>
  <si>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</si>
  <si>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</si>
  <si>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</si>
  <si>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</si>
  <si>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</si>
  <si>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</si>
  <si>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</si>
  <si>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Расходы по социальному обеспечению отдельных категорий граждан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</si>
  <si>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</si>
  <si>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</si>
  <si>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</si>
  <si>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</si>
  <si>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99 0 6311</t>
  </si>
  <si>
    <t>99 0 0211</t>
  </si>
  <si>
    <t>2016 год</t>
  </si>
  <si>
    <t>Прочая закупка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</si>
  <si>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</si>
  <si>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</si>
  <si>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</si>
  <si>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</si>
  <si>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</si>
  <si>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</si>
  <si>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</si>
  <si>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</si>
  <si>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99 0 2470</t>
  </si>
  <si>
    <t>99 0 2530</t>
  </si>
  <si>
    <t>99 0 2540</t>
  </si>
  <si>
    <t>99 0 2551</t>
  </si>
  <si>
    <t>99 0 2552</t>
  </si>
  <si>
    <t>99 0 2553</t>
  </si>
  <si>
    <t>Прочие мероприятия по благоустройству поселений</t>
  </si>
  <si>
    <t>99 0 2554</t>
  </si>
  <si>
    <t>99 0 6310</t>
  </si>
  <si>
    <t>Доплаты к пенсиям, дополнительное пенсионное обеспечение</t>
  </si>
  <si>
    <t>99 0 6313</t>
  </si>
  <si>
    <t>99 0 0203</t>
  </si>
  <si>
    <t>99 0 1531</t>
  </si>
  <si>
    <t>99 0 4303</t>
  </si>
  <si>
    <t>Социальная поддержка населения</t>
  </si>
  <si>
    <t>УСЛОВНО УТВЕРЖДАЕМЫЕ (УТВЕРЖДЕННЫЕ) РАСХОДЫ</t>
  </si>
  <si>
    <t>Условно утверждаемые (утвержденные) расходы</t>
  </si>
  <si>
    <t>99 0 9999</t>
  </si>
  <si>
    <t>Специальные расходы</t>
  </si>
  <si>
    <t>Обеспечение первичных мер пожарной безопасности в границах населенных пунктов поселения</t>
  </si>
  <si>
    <t>Реализация инвестиционных проектов в сфере функционирования иных систем коммунальной инфраструктуры</t>
  </si>
  <si>
    <t>99 0 8222</t>
  </si>
  <si>
    <t>99 0 8223</t>
  </si>
  <si>
    <t xml:space="preserve">Ведомственная структура расходов бюджета  муниципального образования городского поселения "Печора" на 2015 год </t>
  </si>
  <si>
    <t xml:space="preserve">Ведомственная структура расходов бюджета  муниципального образования городского поселения "Печора" на плановый период 2016 и 2017 годов </t>
  </si>
  <si>
    <t>2017 год</t>
  </si>
  <si>
    <t>99 0 6314</t>
  </si>
  <si>
    <t>99 0 6315</t>
  </si>
  <si>
    <t>99 0 7222</t>
  </si>
  <si>
    <t>Субсидии на содержание автомобильных дорог общего пользования местного значения</t>
  </si>
  <si>
    <t>99 0 5390</t>
  </si>
  <si>
    <t>Обеспечение осуществления дорожной деятельности за счет средств, поступающих из федерального бюджета</t>
  </si>
  <si>
    <t>99 0 7223</t>
  </si>
  <si>
    <t xml:space="preserve">Субсидии на реконструкцию, капитальный ремонт и ремонт автомобильных дорог общего пользования местного значения </t>
  </si>
  <si>
    <t>Обеспечение содержания, ремонта и капитального ремонта  автомобильных дорог  в границах  поселений и  их обустройство в целях повышения безопасности дорожного движения</t>
  </si>
  <si>
    <t>Содержание автомобильных дорог общего пользования местного значения за счет средств  местных бюджетов (софинансирование)</t>
  </si>
  <si>
    <t>Реконструкция, капитальный ремонт и ремонт автомобильных дорог общего пользования местного значения за счет средств местных бюджетов (софинансирование)</t>
  </si>
  <si>
    <t xml:space="preserve">Оказание муниципальных услуг (выполнение работ) музеями и библиотеками. </t>
  </si>
  <si>
    <t>Укрепление материально-технической базы муниципальных учреждений</t>
  </si>
  <si>
    <t>Сохранение, развитие и использование историко-культурного наследия</t>
  </si>
  <si>
    <t>Сохранение иразвитие государственных языков Республики Коми</t>
  </si>
  <si>
    <t>Оказание муниципальных услуг (выполнение работ) учреждениями культурно-досугового типа</t>
  </si>
  <si>
    <t>Создание условий для массового отдыха жителей МО МР "Печора"</t>
  </si>
  <si>
    <t>Поездки творческих коллективов и солистов в целях реализации гастрольно-концертной деятельности, участие в конкурсах различных уровней</t>
  </si>
  <si>
    <t>Кадровое обеспечение, повышение квалификации</t>
  </si>
  <si>
    <t>Муниципальная программа "Адресная социальная помощь населению городского поселения "Печора" на 2013-2015 год"</t>
  </si>
  <si>
    <t>01 0 0000</t>
  </si>
  <si>
    <t>01 0 0001</t>
  </si>
  <si>
    <t>Предоставление социальной помощи льготной категории граждан, участникам Великой Отечественной войны</t>
  </si>
  <si>
    <t>01 0 0002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</si>
  <si>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</si>
  <si>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</si>
  <si>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05 0 0000</t>
  </si>
  <si>
    <t>05 0 0011</t>
  </si>
  <si>
    <t>05 0 0012</t>
  </si>
  <si>
    <t>05 0 0014</t>
  </si>
  <si>
    <t>05 0 0015</t>
  </si>
  <si>
    <t>05 0 0021</t>
  </si>
  <si>
    <t>05 0 0023</t>
  </si>
  <si>
    <t>05 0 0024</t>
  </si>
  <si>
    <t>05 0 0025</t>
  </si>
  <si>
    <t>Субсидии бюджетным учреждениям на иные цели</t>
  </si>
  <si>
    <t>612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</si>
  <si>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</si>
  <si>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</si>
  <si>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 xml:space="preserve"> (тыс.рублей)</t>
  </si>
  <si>
    <t>СУММА</t>
  </si>
  <si>
    <t>Изменение</t>
  </si>
  <si>
    <t>620</t>
  </si>
  <si>
    <t>622</t>
  </si>
  <si>
    <t>Субсидии автономным учреждениям</t>
  </si>
  <si>
    <t>Субсидии автономным учреждениям на иные цели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</si>
  <si>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</si>
  <si>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</si>
  <si>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</si>
  <si>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>Сохранение и развитие государственных языков Республики Коми</t>
  </si>
  <si>
    <t xml:space="preserve">Обеспечение содержания, ремонта и капитального ремонта  улично-дорожной сети  в границах  поселений </t>
  </si>
  <si>
    <t>99 0 2550</t>
  </si>
  <si>
    <t>Муниципальная программа "Жилье, жилищно-коммунальное хозяйство и территориальное развитие МО МР "Печора"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</si>
  <si>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</si>
  <si>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</si>
  <si>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03 3 0313</t>
  </si>
  <si>
    <t>03 3 7222</t>
  </si>
  <si>
    <t>Содержание автомобильных дорог общего пользования местного значения</t>
  </si>
  <si>
    <t>03 3 0000</t>
  </si>
  <si>
    <t>03 0 0000</t>
  </si>
  <si>
    <t>03 3 7223</t>
  </si>
  <si>
    <t xml:space="preserve">Реконструкция, капитальный ремонт и ремонт автомобильных дорог общего пользования местного значения </t>
  </si>
  <si>
    <t>03 3 0314</t>
  </si>
  <si>
    <t>Реализация малых проектов в области этнокультурного развития народов, проживающих на территории Республики Коми</t>
  </si>
  <si>
    <t>05 0 7257</t>
  </si>
  <si>
    <t>05 0 000</t>
  </si>
  <si>
    <t xml:space="preserve">  к решению Совета                                                    городского поселения "Печора"                                                             от 06 мая 2015 года № 3-23/96</t>
  </si>
  <si>
    <t xml:space="preserve">  к решению Совета                                                    городского поселения "Печора"                                   от 17 декабря 2014 года № 3-20/87</t>
  </si>
  <si>
    <t xml:space="preserve">  к решению Совета                                             городского поселения "Печора"                                                  от 06 мая 2015 года № 3-23/96</t>
  </si>
  <si>
    <t xml:space="preserve"> к решению Совета                                                         городского поселения "Печора"                                                                    от 17 декабря 2014 года № 3-20/82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</si>
</sst>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  <numFmt numFmtId="168" formatCode="0.0"/>
  </numFmts>
  <fonts count="21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Arial Cyr"/>
      <charset val="204"/>
    </font>
    <font>
      <b/>
      <sz val="11"/>
      <name val="Times New Roman"/>
      <family val="1"/>
      <charset val="204"/>
    </font>
    <font>
      <sz val="10"/>
      <name val="Arial Cyr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Times New Roman"/>
    </font>
    <font>
      <b/>
      <sz val="12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2" fillId="0" borderId="0" xfId="0" applyFont="1"/>
    <xf numFmtId="4" fontId="0" fillId="0" borderId="0" xfId="0" applyNumberFormat="1"/>
    <xf numFmtId="0" fontId="4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right"/>
    </xf>
    <xf numFmtId="49" fontId="4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49" fontId="9" fillId="5" borderId="1" xfId="0" applyNumberFormat="1" applyFont="1" applyFill="1" applyBorder="1" applyAlignment="1">
      <alignment horizontal="center" vertical="center"/>
    </xf>
    <xf numFmtId="167" fontId="0" fillId="0" borderId="0" xfId="0" applyNumberFormat="1"/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Border="1" applyAlignment="1"/>
    <xf numFmtId="0" fontId="13" fillId="0" borderId="0" xfId="0" applyNumberFormat="1" applyFont="1" applyFill="1" applyBorder="1" applyAlignment="1"/>
    <xf numFmtId="167" fontId="12" fillId="0" borderId="1" xfId="0" applyNumberFormat="1" applyFont="1" applyBorder="1" applyAlignment="1">
      <alignment horizontal="right" vertical="center"/>
    </xf>
    <xf numFmtId="167" fontId="12" fillId="5" borderId="1" xfId="0" applyNumberFormat="1" applyFont="1" applyFill="1" applyBorder="1" applyAlignment="1">
      <alignment horizontal="right" vertical="center"/>
    </xf>
    <xf numFmtId="167" fontId="12" fillId="2" borderId="1" xfId="0" applyNumberFormat="1" applyFont="1" applyFill="1" applyBorder="1" applyAlignment="1">
      <alignment horizontal="right" vertical="center"/>
    </xf>
    <xf numFmtId="167" fontId="14" fillId="0" borderId="1" xfId="0" applyNumberFormat="1" applyFont="1" applyBorder="1" applyAlignment="1">
      <alignment horizontal="right" vertical="center"/>
    </xf>
    <xf numFmtId="167" fontId="14" fillId="0" borderId="1" xfId="0" applyNumberFormat="1" applyFont="1" applyFill="1" applyBorder="1" applyAlignment="1">
      <alignment horizontal="right" vertical="center"/>
    </xf>
    <xf numFmtId="167" fontId="12" fillId="0" borderId="1" xfId="0" applyNumberFormat="1" applyFont="1" applyFill="1" applyBorder="1" applyAlignment="1">
      <alignment horizontal="right" vertical="center"/>
    </xf>
    <xf numFmtId="167" fontId="14" fillId="3" borderId="1" xfId="0" applyNumberFormat="1" applyFont="1" applyFill="1" applyBorder="1" applyAlignment="1">
      <alignment horizontal="right" vertical="center"/>
    </xf>
    <xf numFmtId="167" fontId="14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/>
    <xf numFmtId="0" fontId="4" fillId="0" borderId="0" xfId="0" applyFont="1"/>
    <xf numFmtId="49" fontId="15" fillId="2" borderId="1" xfId="0" applyNumberFormat="1" applyFont="1" applyFill="1" applyBorder="1" applyAlignment="1">
      <alignment horizontal="center" vertical="center"/>
    </xf>
    <xf numFmtId="49" fontId="15" fillId="5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167" fontId="14" fillId="6" borderId="1" xfId="0" applyNumberFormat="1" applyFont="1" applyFill="1" applyBorder="1" applyAlignment="1">
      <alignment horizontal="right" vertical="center"/>
    </xf>
    <xf numFmtId="167" fontId="12" fillId="3" borderId="1" xfId="0" applyNumberFormat="1" applyFont="1" applyFill="1" applyBorder="1" applyAlignment="1">
      <alignment horizontal="right" vertical="center"/>
    </xf>
    <xf numFmtId="49" fontId="15" fillId="3" borderId="1" xfId="0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5" fillId="7" borderId="1" xfId="0" applyNumberFormat="1" applyFont="1" applyFill="1" applyBorder="1" applyAlignment="1">
      <alignment horizontal="center" vertical="center" wrapText="1"/>
    </xf>
    <xf numFmtId="164" fontId="15" fillId="7" borderId="1" xfId="0" applyNumberFormat="1" applyFont="1" applyFill="1" applyBorder="1" applyAlignment="1">
      <alignment horizontal="center" vertical="center" wrapText="1"/>
    </xf>
    <xf numFmtId="165" fontId="15" fillId="3" borderId="1" xfId="0" applyNumberFormat="1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center" vertical="center" wrapText="1"/>
    </xf>
    <xf numFmtId="166" fontId="15" fillId="3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49" fontId="6" fillId="8" borderId="1" xfId="0" applyNumberFormat="1" applyFont="1" applyFill="1" applyBorder="1" applyAlignment="1">
      <alignment horizontal="center" vertical="center"/>
    </xf>
    <xf numFmtId="49" fontId="12" fillId="5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43" fontId="4" fillId="0" borderId="1" xfId="0" applyNumberFormat="1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top" wrapText="1"/>
    </xf>
    <xf numFmtId="49" fontId="4" fillId="6" borderId="1" xfId="0" applyNumberFormat="1" applyFont="1" applyFill="1" applyBorder="1" applyAlignment="1">
      <alignment horizontal="left" vertical="center" wrapText="1"/>
    </xf>
    <xf numFmtId="49" fontId="12" fillId="7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3" borderId="1" xfId="0" applyNumberFormat="1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4" fillId="9" borderId="1" xfId="0" applyFont="1" applyFill="1" applyBorder="1" applyAlignment="1">
      <alignment horizontal="justify" vertical="top" wrapText="1"/>
    </xf>
    <xf numFmtId="0" fontId="4" fillId="3" borderId="1" xfId="0" applyNumberFormat="1" applyFont="1" applyFill="1" applyBorder="1" applyAlignment="1" applyProtection="1">
      <alignment horizontal="left" vertical="top" wrapText="1"/>
    </xf>
    <xf numFmtId="49" fontId="16" fillId="3" borderId="1" xfId="0" applyNumberFormat="1" applyFont="1" applyFill="1" applyBorder="1" applyAlignment="1">
      <alignment horizontal="center" vertical="center"/>
    </xf>
    <xf numFmtId="168" fontId="14" fillId="0" borderId="1" xfId="0" applyNumberFormat="1" applyFont="1" applyFill="1" applyBorder="1" applyAlignment="1">
      <alignment horizontal="right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7" fontId="12" fillId="0" borderId="2" xfId="0" applyNumberFormat="1" applyFont="1" applyBorder="1" applyAlignment="1">
      <alignment horizontal="right" vertical="center"/>
    </xf>
    <xf numFmtId="49" fontId="12" fillId="5" borderId="2" xfId="0" applyNumberFormat="1" applyFont="1" applyFill="1" applyBorder="1" applyAlignment="1">
      <alignment horizontal="left" vertical="center" wrapText="1"/>
    </xf>
    <xf numFmtId="49" fontId="15" fillId="5" borderId="2" xfId="0" applyNumberFormat="1" applyFont="1" applyFill="1" applyBorder="1" applyAlignment="1">
      <alignment horizontal="center" vertical="center"/>
    </xf>
    <xf numFmtId="49" fontId="9" fillId="5" borderId="2" xfId="0" applyNumberFormat="1" applyFont="1" applyFill="1" applyBorder="1" applyAlignment="1">
      <alignment horizontal="center" vertical="center"/>
    </xf>
    <xf numFmtId="167" fontId="12" fillId="5" borderId="2" xfId="0" applyNumberFormat="1" applyFont="1" applyFill="1" applyBorder="1" applyAlignment="1">
      <alignment horizontal="right" vertical="center"/>
    </xf>
    <xf numFmtId="0" fontId="10" fillId="2" borderId="2" xfId="0" applyFont="1" applyFill="1" applyBorder="1" applyAlignment="1">
      <alignment vertical="top" wrapText="1"/>
    </xf>
    <xf numFmtId="49" fontId="15" fillId="2" borderId="2" xfId="0" applyNumberFormat="1" applyFont="1" applyFill="1" applyBorder="1" applyAlignment="1">
      <alignment horizontal="center" vertical="center"/>
    </xf>
    <xf numFmtId="167" fontId="12" fillId="2" borderId="2" xfId="0" applyNumberFormat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167" fontId="14" fillId="0" borderId="2" xfId="0" applyNumberFormat="1" applyFont="1" applyBorder="1" applyAlignment="1">
      <alignment horizontal="right" vertical="center"/>
    </xf>
    <xf numFmtId="49" fontId="4" fillId="0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Border="1" applyAlignment="1">
      <alignment vertical="center" wrapText="1"/>
    </xf>
    <xf numFmtId="0" fontId="4" fillId="0" borderId="2" xfId="0" applyFont="1" applyFill="1" applyBorder="1" applyAlignment="1">
      <alignment horizontal="justify" vertical="top" wrapText="1"/>
    </xf>
    <xf numFmtId="0" fontId="4" fillId="6" borderId="2" xfId="0" applyFont="1" applyFill="1" applyBorder="1" applyAlignment="1">
      <alignment horizontal="justify" vertical="top" wrapText="1"/>
    </xf>
    <xf numFmtId="49" fontId="6" fillId="6" borderId="2" xfId="0" applyNumberFormat="1" applyFont="1" applyFill="1" applyBorder="1" applyAlignment="1">
      <alignment horizontal="center" vertical="center" wrapText="1"/>
    </xf>
    <xf numFmtId="49" fontId="6" fillId="6" borderId="2" xfId="0" applyNumberFormat="1" applyFont="1" applyFill="1" applyBorder="1" applyAlignment="1">
      <alignment horizontal="center" vertical="center"/>
    </xf>
    <xf numFmtId="167" fontId="14" fillId="6" borderId="2" xfId="0" applyNumberFormat="1" applyFont="1" applyFill="1" applyBorder="1" applyAlignment="1">
      <alignment horizontal="right" vertical="center"/>
    </xf>
    <xf numFmtId="167" fontId="14" fillId="0" borderId="2" xfId="0" applyNumberFormat="1" applyFont="1" applyFill="1" applyBorder="1" applyAlignment="1">
      <alignment horizontal="right" vertical="center"/>
    </xf>
    <xf numFmtId="49" fontId="7" fillId="6" borderId="2" xfId="0" applyNumberFormat="1" applyFont="1" applyFill="1" applyBorder="1" applyAlignment="1">
      <alignment horizontal="justify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167" fontId="14" fillId="2" borderId="2" xfId="0" applyNumberFormat="1" applyFont="1" applyFill="1" applyBorder="1" applyAlignment="1">
      <alignment horizontal="right" vertical="center"/>
    </xf>
    <xf numFmtId="43" fontId="4" fillId="0" borderId="2" xfId="0" applyNumberFormat="1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49" fontId="15" fillId="3" borderId="2" xfId="0" applyNumberFormat="1" applyFont="1" applyFill="1" applyBorder="1" applyAlignment="1">
      <alignment horizontal="center" vertical="center"/>
    </xf>
    <xf numFmtId="167" fontId="12" fillId="0" borderId="2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left" vertical="center" wrapText="1"/>
    </xf>
    <xf numFmtId="49" fontId="6" fillId="3" borderId="2" xfId="0" applyNumberFormat="1" applyFont="1" applyFill="1" applyBorder="1" applyAlignment="1">
      <alignment horizontal="center" vertical="center"/>
    </xf>
    <xf numFmtId="49" fontId="16" fillId="3" borderId="2" xfId="0" applyNumberFormat="1" applyFont="1" applyFill="1" applyBorder="1" applyAlignment="1">
      <alignment horizontal="center" vertical="center"/>
    </xf>
    <xf numFmtId="49" fontId="6" fillId="4" borderId="2" xfId="0" applyNumberFormat="1" applyFont="1" applyFill="1" applyBorder="1" applyAlignment="1">
      <alignment horizontal="center" vertical="center"/>
    </xf>
    <xf numFmtId="49" fontId="7" fillId="6" borderId="2" xfId="0" applyNumberFormat="1" applyFont="1" applyFill="1" applyBorder="1" applyAlignment="1">
      <alignment horizontal="left" vertical="center" wrapText="1"/>
    </xf>
    <xf numFmtId="49" fontId="6" fillId="8" borderId="2" xfId="0" applyNumberFormat="1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167" fontId="14" fillId="3" borderId="2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left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left" vertical="top" wrapText="1"/>
    </xf>
    <xf numFmtId="167" fontId="12" fillId="3" borderId="2" xfId="0" applyNumberFormat="1" applyFont="1" applyFill="1" applyBorder="1" applyAlignment="1">
      <alignment horizontal="right" vertical="center"/>
    </xf>
    <xf numFmtId="0" fontId="4" fillId="0" borderId="2" xfId="0" applyFont="1" applyBorder="1" applyAlignment="1">
      <alignment wrapText="1"/>
    </xf>
    <xf numFmtId="0" fontId="4" fillId="3" borderId="2" xfId="0" applyNumberFormat="1" applyFont="1" applyFill="1" applyBorder="1" applyAlignment="1" applyProtection="1">
      <alignment horizontal="left" vertical="center" wrapText="1"/>
    </xf>
    <xf numFmtId="0" fontId="4" fillId="3" borderId="2" xfId="0" applyFont="1" applyFill="1" applyBorder="1" applyAlignment="1">
      <alignment horizontal="justify" vertical="center" wrapText="1"/>
    </xf>
    <xf numFmtId="0" fontId="4" fillId="9" borderId="2" xfId="0" applyFont="1" applyFill="1" applyBorder="1" applyAlignment="1">
      <alignment horizontal="justify" vertical="top" wrapText="1"/>
    </xf>
    <xf numFmtId="49" fontId="6" fillId="9" borderId="2" xfId="0" applyNumberFormat="1" applyFont="1" applyFill="1" applyBorder="1" applyAlignment="1">
      <alignment horizontal="center" vertical="center"/>
    </xf>
    <xf numFmtId="49" fontId="6" fillId="9" borderId="2" xfId="0" applyNumberFormat="1" applyFont="1" applyFill="1" applyBorder="1" applyAlignment="1">
      <alignment horizontal="center" vertical="center" wrapText="1"/>
    </xf>
    <xf numFmtId="167" fontId="14" fillId="9" borderId="2" xfId="0" applyNumberFormat="1" applyFont="1" applyFill="1" applyBorder="1" applyAlignment="1">
      <alignment horizontal="right" vertical="center"/>
    </xf>
    <xf numFmtId="0" fontId="4" fillId="3" borderId="2" xfId="0" applyNumberFormat="1" applyFont="1" applyFill="1" applyBorder="1" applyAlignment="1" applyProtection="1">
      <alignment horizontal="left" vertical="top" wrapText="1"/>
    </xf>
    <xf numFmtId="49" fontId="4" fillId="6" borderId="2" xfId="0" applyNumberFormat="1" applyFont="1" applyFill="1" applyBorder="1" applyAlignment="1">
      <alignment horizontal="left" vertical="center" wrapText="1"/>
    </xf>
    <xf numFmtId="4" fontId="14" fillId="0" borderId="2" xfId="0" applyNumberFormat="1" applyFont="1" applyFill="1" applyBorder="1" applyAlignment="1">
      <alignment horizontal="right" vertical="center"/>
    </xf>
    <xf numFmtId="4" fontId="14" fillId="6" borderId="2" xfId="0" applyNumberFormat="1" applyFont="1" applyFill="1" applyBorder="1" applyAlignment="1">
      <alignment horizontal="right" vertical="center"/>
    </xf>
    <xf numFmtId="0" fontId="7" fillId="6" borderId="2" xfId="0" applyNumberFormat="1" applyFont="1" applyFill="1" applyBorder="1" applyAlignment="1">
      <alignment horizontal="justify" vertical="top" wrapText="1"/>
    </xf>
    <xf numFmtId="49" fontId="4" fillId="4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justify" vertical="top" wrapText="1"/>
    </xf>
    <xf numFmtId="0" fontId="7" fillId="6" borderId="1" xfId="0" applyNumberFormat="1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horizontal="justify" vertical="top" wrapText="1"/>
    </xf>
    <xf numFmtId="0" fontId="1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justify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15" fillId="0" borderId="4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0" fontId="4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4" fillId="3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justify" vertical="top" wrapText="1"/>
    </xf>
    <xf numFmtId="0" fontId="4" fillId="6" borderId="1" xfId="0" applyNumberFormat="1" applyFont="1" applyFill="1" applyBorder="1" applyAlignment="1">
      <alignment horizontal="justify" vertical="top" wrapText="1"/>
    </xf>
    <xf numFmtId="0" fontId="4" fillId="3" borderId="1" xfId="0" applyNumberFormat="1" applyFont="1" applyFill="1" applyBorder="1" applyAlignment="1">
      <alignment horizontal="justify" vertical="top" wrapText="1"/>
    </xf>
    <xf numFmtId="49" fontId="17" fillId="3" borderId="1" xfId="0" applyNumberFormat="1" applyFont="1" applyFill="1" applyBorder="1" applyAlignment="1">
      <alignment horizontal="left" vertical="center" wrapText="1"/>
    </xf>
    <xf numFmtId="49" fontId="4" fillId="6" borderId="3" xfId="0" applyNumberFormat="1" applyFont="1" applyFill="1" applyBorder="1" applyAlignment="1">
      <alignment horizontal="left" vertical="center" wrapText="1"/>
    </xf>
    <xf numFmtId="0" fontId="18" fillId="0" borderId="0" xfId="0" applyFont="1" applyAlignment="1">
      <alignment horizontal="right" wrapText="1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right" vertical="top" wrapText="1"/>
    </xf>
    <xf numFmtId="0" fontId="20" fillId="0" borderId="0" xfId="0" applyFont="1"/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right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19" fillId="0" borderId="0" xfId="0" applyFont="1" applyAlignment="1">
      <alignment horizontal="right" wrapText="1"/>
    </xf>
    <xf numFmtId="0" fontId="1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.bin"/><Relationship Id="rId3" Type="http://schemas.openxmlformats.org/officeDocument/2006/relationships/printerSettings" Target="../printerSettings/printerSettings19.bin"/><Relationship Id="rId7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210"/>
  <sheetViews>
    <sheetView showGridLines="0" showRuler="0" view="pageBreakPreview" zoomScale="90" zoomScaleNormal="100" zoomScaleSheetLayoutView="90" workbookViewId="0">
      <pane ySplit="6" topLeftCell="A7" activePane="bottomLeft" state="frozenSplit"/>
      <selection pane="bottomLeft" activeCell="D5" sqref="D5:I5"/>
    </sheetView>
  </sheetViews>
  <sheetFormatPr defaultRowHeight="12.75" x14ac:dyDescent="0.2"/>
  <cols>
    <col min="1" max="1" width="48.7109375" customWidth="1"/>
    <col min="2" max="2" width="6.85546875" customWidth="1"/>
    <col min="3" max="3" width="6.140625" customWidth="1"/>
    <col min="4" max="4" width="5.85546875" customWidth="1"/>
    <col min="5" max="5" width="9.7109375" customWidth="1"/>
    <col min="6" max="6" width="6.7109375" customWidth="1"/>
    <col min="7" max="7" width="12.5703125" hidden="1" customWidth="1"/>
    <col min="8" max="8" width="10.140625" hidden="1" customWidth="1"/>
    <col min="9" max="9" width="16.7109375" customWidth="1"/>
    <col min="10" max="10" width="9.85546875" bestFit="1" customWidth="1"/>
  </cols>
  <sheetData>
    <row r="1" spans="1:12" ht="15.75" x14ac:dyDescent="0.25">
      <c r="D1" s="155"/>
      <c r="E1" s="155"/>
      <c r="F1" s="155"/>
      <c r="G1" s="171" t="s">
        <v>43</v>
      </c>
      <c r="H1" s="171"/>
      <c r="I1" s="171"/>
      <c r="J1" s="146"/>
      <c r="K1" s="146"/>
      <c r="L1" s="146"/>
    </row>
    <row r="2" spans="1:12" ht="12.75" customHeight="1" x14ac:dyDescent="0.25">
      <c r="D2" s="156"/>
      <c r="E2" s="169" t="s">
        <v>184</v>
      </c>
      <c r="F2" s="169"/>
      <c r="G2" s="169"/>
      <c r="H2" s="169"/>
      <c r="I2" s="169"/>
      <c r="J2" s="23"/>
    </row>
    <row r="3" spans="1:12" ht="31.5" customHeight="1" x14ac:dyDescent="0.2">
      <c r="D3" s="157"/>
      <c r="E3" s="169"/>
      <c r="F3" s="169"/>
      <c r="G3" s="169"/>
      <c r="H3" s="169"/>
      <c r="I3" s="169"/>
      <c r="J3" s="147"/>
      <c r="K3" s="147"/>
      <c r="L3" s="147"/>
    </row>
    <row r="4" spans="1:12" ht="12" customHeight="1" x14ac:dyDescent="0.2">
      <c r="D4" s="158"/>
      <c r="E4" s="158"/>
      <c r="F4" s="158"/>
      <c r="G4" s="158"/>
      <c r="H4" s="158"/>
      <c r="I4" s="158"/>
    </row>
    <row r="5" spans="1:12" ht="14.25" customHeight="1" x14ac:dyDescent="0.25">
      <c r="D5" s="171" t="s">
        <v>43</v>
      </c>
      <c r="E5" s="171"/>
      <c r="F5" s="171"/>
      <c r="G5" s="171"/>
      <c r="H5" s="171"/>
      <c r="I5" s="171"/>
    </row>
    <row r="6" spans="1:12" ht="45.75" customHeight="1" x14ac:dyDescent="0.2">
      <c r="A6" s="22"/>
      <c r="B6" s="22"/>
      <c r="C6" s="22"/>
      <c r="D6" s="169" t="s">
        <v>185</v>
      </c>
      <c r="E6" s="170"/>
      <c r="F6" s="170"/>
      <c r="G6" s="170"/>
      <c r="H6" s="170"/>
      <c r="I6" s="170"/>
    </row>
    <row r="7" spans="1:12" ht="13.5" customHeight="1" x14ac:dyDescent="0.2">
      <c r="A7" s="163"/>
      <c r="B7" s="163"/>
      <c r="C7" s="163"/>
      <c r="D7" s="163"/>
      <c r="E7" s="163"/>
      <c r="F7" s="163"/>
      <c r="G7" s="163"/>
    </row>
    <row r="8" spans="1:12" ht="54.75" customHeight="1" x14ac:dyDescent="0.2">
      <c r="A8" s="166" t="s">
        <v>115</v>
      </c>
      <c r="B8" s="166"/>
      <c r="C8" s="166"/>
      <c r="D8" s="166"/>
      <c r="E8" s="166"/>
      <c r="F8" s="166"/>
      <c r="G8" s="166"/>
      <c r="H8" s="166"/>
      <c r="I8" s="166"/>
    </row>
    <row r="9" spans="1:12" x14ac:dyDescent="0.2">
      <c r="A9" s="24"/>
      <c r="B9" s="24"/>
      <c r="C9" s="24"/>
      <c r="D9" s="24"/>
      <c r="E9" s="24"/>
      <c r="F9" s="24"/>
      <c r="G9" s="24"/>
    </row>
    <row r="10" spans="1:12" ht="24" customHeight="1" x14ac:dyDescent="0.2">
      <c r="A10" s="162" t="s">
        <v>0</v>
      </c>
      <c r="B10" s="162" t="s">
        <v>1</v>
      </c>
      <c r="C10" s="161" t="s">
        <v>2</v>
      </c>
      <c r="D10" s="161"/>
      <c r="E10" s="162" t="s">
        <v>5</v>
      </c>
      <c r="F10" s="162" t="s">
        <v>6</v>
      </c>
      <c r="G10" s="164" t="s">
        <v>42</v>
      </c>
      <c r="H10" s="167" t="s">
        <v>159</v>
      </c>
      <c r="I10" s="144" t="s">
        <v>158</v>
      </c>
    </row>
    <row r="11" spans="1:12" ht="22.5" customHeight="1" x14ac:dyDescent="0.2">
      <c r="A11" s="162"/>
      <c r="B11" s="162"/>
      <c r="C11" s="46" t="s">
        <v>3</v>
      </c>
      <c r="D11" s="46" t="s">
        <v>4</v>
      </c>
      <c r="E11" s="162"/>
      <c r="F11" s="162"/>
      <c r="G11" s="165"/>
      <c r="H11" s="168"/>
      <c r="I11" s="143" t="s">
        <v>157</v>
      </c>
    </row>
    <row r="12" spans="1:12" ht="22.5" customHeight="1" x14ac:dyDescent="0.2">
      <c r="A12" s="6" t="s">
        <v>14</v>
      </c>
      <c r="B12" s="129"/>
      <c r="C12" s="129"/>
      <c r="D12" s="129"/>
      <c r="E12" s="129"/>
      <c r="F12" s="129"/>
      <c r="G12" s="14" t="e">
        <f>G13+G150</f>
        <v>#REF!</v>
      </c>
      <c r="H12" s="14" t="e">
        <f>H13+H150</f>
        <v>#REF!</v>
      </c>
      <c r="I12" s="14">
        <f>I13+I150</f>
        <v>202858.90000000002</v>
      </c>
      <c r="J12" s="9"/>
      <c r="K12" s="9"/>
    </row>
    <row r="13" spans="1:12" s="1" customFormat="1" ht="29.25" customHeight="1" x14ac:dyDescent="0.2">
      <c r="A13" s="49" t="s">
        <v>44</v>
      </c>
      <c r="B13" s="26">
        <v>920</v>
      </c>
      <c r="C13" s="8" t="s">
        <v>7</v>
      </c>
      <c r="D13" s="8" t="s">
        <v>7</v>
      </c>
      <c r="E13" s="8" t="s">
        <v>7</v>
      </c>
      <c r="F13" s="8" t="s">
        <v>7</v>
      </c>
      <c r="G13" s="15" t="e">
        <f>G14+G30+G37+G82+G124</f>
        <v>#REF!</v>
      </c>
      <c r="H13" s="15" t="e">
        <f>H14+H30+H37+H82+H124</f>
        <v>#REF!</v>
      </c>
      <c r="I13" s="15">
        <f>I14+I30+I37+I82+I124</f>
        <v>155768.6</v>
      </c>
      <c r="J13" s="9"/>
      <c r="K13" s="9"/>
    </row>
    <row r="14" spans="1:12" ht="18" customHeight="1" x14ac:dyDescent="0.2">
      <c r="A14" s="7" t="s">
        <v>8</v>
      </c>
      <c r="B14" s="25">
        <v>920</v>
      </c>
      <c r="C14" s="25" t="s">
        <v>9</v>
      </c>
      <c r="D14" s="25" t="s">
        <v>26</v>
      </c>
      <c r="E14" s="25" t="s">
        <v>7</v>
      </c>
      <c r="F14" s="25" t="s">
        <v>7</v>
      </c>
      <c r="G14" s="16" t="e">
        <f>G15+G21</f>
        <v>#REF!</v>
      </c>
      <c r="H14" s="16" t="e">
        <f>H15+H21</f>
        <v>#REF!</v>
      </c>
      <c r="I14" s="16">
        <f>I15+I21</f>
        <v>789.4</v>
      </c>
      <c r="J14" s="9"/>
      <c r="K14" s="9"/>
    </row>
    <row r="15" spans="1:12" ht="38.25" x14ac:dyDescent="0.2">
      <c r="A15" s="3" t="s">
        <v>15</v>
      </c>
      <c r="B15" s="50" t="s">
        <v>23</v>
      </c>
      <c r="C15" s="11">
        <v>1</v>
      </c>
      <c r="D15" s="11">
        <v>3</v>
      </c>
      <c r="E15" s="27"/>
      <c r="F15" s="28" t="s">
        <v>7</v>
      </c>
      <c r="G15" s="17">
        <f t="shared" ref="G15:I15" si="0">G16</f>
        <v>633.29999999999995</v>
      </c>
      <c r="H15" s="17">
        <f t="shared" si="0"/>
        <v>0</v>
      </c>
      <c r="I15" s="17">
        <f t="shared" si="0"/>
        <v>633.29999999999995</v>
      </c>
      <c r="J15" s="9"/>
      <c r="K15" s="9"/>
    </row>
    <row r="16" spans="1:12" ht="15" x14ac:dyDescent="0.2">
      <c r="A16" s="5" t="s">
        <v>46</v>
      </c>
      <c r="B16" s="50" t="s">
        <v>23</v>
      </c>
      <c r="C16" s="11">
        <v>1</v>
      </c>
      <c r="D16" s="11">
        <v>3</v>
      </c>
      <c r="E16" s="10" t="s">
        <v>47</v>
      </c>
      <c r="F16" s="50" t="s">
        <v>7</v>
      </c>
      <c r="G16" s="17">
        <f t="shared" ref="G16:I19" si="1">G17</f>
        <v>633.29999999999995</v>
      </c>
      <c r="H16" s="17">
        <f t="shared" si="1"/>
        <v>0</v>
      </c>
      <c r="I16" s="17">
        <f t="shared" si="1"/>
        <v>633.29999999999995</v>
      </c>
      <c r="J16" s="9"/>
      <c r="K16" s="9"/>
    </row>
    <row r="17" spans="1:11" ht="38.25" x14ac:dyDescent="0.2">
      <c r="A17" s="53" t="s">
        <v>48</v>
      </c>
      <c r="B17" s="50" t="s">
        <v>23</v>
      </c>
      <c r="C17" s="11">
        <v>1</v>
      </c>
      <c r="D17" s="11">
        <v>3</v>
      </c>
      <c r="E17" s="10" t="s">
        <v>103</v>
      </c>
      <c r="F17" s="50"/>
      <c r="G17" s="17">
        <f t="shared" si="1"/>
        <v>633.29999999999995</v>
      </c>
      <c r="H17" s="17">
        <f t="shared" si="1"/>
        <v>0</v>
      </c>
      <c r="I17" s="17">
        <f t="shared" si="1"/>
        <v>633.29999999999995</v>
      </c>
      <c r="J17" s="9"/>
      <c r="K17" s="9"/>
    </row>
    <row r="18" spans="1:11" ht="25.5" x14ac:dyDescent="0.2">
      <c r="A18" s="47" t="s">
        <v>84</v>
      </c>
      <c r="B18" s="50" t="s">
        <v>23</v>
      </c>
      <c r="C18" s="11">
        <v>1</v>
      </c>
      <c r="D18" s="11">
        <v>3</v>
      </c>
      <c r="E18" s="10" t="s">
        <v>103</v>
      </c>
      <c r="F18" s="50" t="s">
        <v>49</v>
      </c>
      <c r="G18" s="17">
        <f t="shared" si="1"/>
        <v>633.29999999999995</v>
      </c>
      <c r="H18" s="17">
        <f t="shared" si="1"/>
        <v>0</v>
      </c>
      <c r="I18" s="17">
        <f t="shared" si="1"/>
        <v>633.29999999999995</v>
      </c>
      <c r="J18" s="9"/>
      <c r="K18" s="9"/>
    </row>
    <row r="19" spans="1:11" ht="25.5" x14ac:dyDescent="0.2">
      <c r="A19" s="47" t="s">
        <v>85</v>
      </c>
      <c r="B19" s="50" t="s">
        <v>23</v>
      </c>
      <c r="C19" s="11">
        <v>1</v>
      </c>
      <c r="D19" s="11">
        <v>3</v>
      </c>
      <c r="E19" s="10" t="s">
        <v>103</v>
      </c>
      <c r="F19" s="50" t="s">
        <v>50</v>
      </c>
      <c r="G19" s="17">
        <f t="shared" si="1"/>
        <v>633.29999999999995</v>
      </c>
      <c r="H19" s="17">
        <f t="shared" si="1"/>
        <v>0</v>
      </c>
      <c r="I19" s="17">
        <f t="shared" si="1"/>
        <v>633.29999999999995</v>
      </c>
      <c r="J19" s="9"/>
      <c r="K19" s="9"/>
    </row>
    <row r="20" spans="1:11" ht="25.5" x14ac:dyDescent="0.2">
      <c r="A20" s="130" t="s">
        <v>83</v>
      </c>
      <c r="B20" s="37" t="s">
        <v>23</v>
      </c>
      <c r="C20" s="35" t="s">
        <v>9</v>
      </c>
      <c r="D20" s="35" t="s">
        <v>10</v>
      </c>
      <c r="E20" s="37" t="s">
        <v>103</v>
      </c>
      <c r="F20" s="37" t="s">
        <v>34</v>
      </c>
      <c r="G20" s="32">
        <v>633.29999999999995</v>
      </c>
      <c r="H20" s="32">
        <v>0</v>
      </c>
      <c r="I20" s="32">
        <f>G20+H20</f>
        <v>633.29999999999995</v>
      </c>
      <c r="J20" s="9"/>
      <c r="K20" s="9"/>
    </row>
    <row r="21" spans="1:11" ht="15" x14ac:dyDescent="0.2">
      <c r="A21" s="3" t="s">
        <v>29</v>
      </c>
      <c r="B21" s="29" t="s">
        <v>23</v>
      </c>
      <c r="C21" s="29" t="s">
        <v>9</v>
      </c>
      <c r="D21" s="29" t="s">
        <v>31</v>
      </c>
      <c r="E21" s="29"/>
      <c r="F21" s="29"/>
      <c r="G21" s="18" t="e">
        <f>G22</f>
        <v>#REF!</v>
      </c>
      <c r="H21" s="18" t="e">
        <f>H22</f>
        <v>#REF!</v>
      </c>
      <c r="I21" s="18">
        <f>I22</f>
        <v>156.1</v>
      </c>
      <c r="J21" s="9"/>
      <c r="K21" s="9"/>
    </row>
    <row r="22" spans="1:11" ht="15" x14ac:dyDescent="0.2">
      <c r="A22" s="5" t="s">
        <v>46</v>
      </c>
      <c r="B22" s="29" t="s">
        <v>23</v>
      </c>
      <c r="C22" s="52" t="s">
        <v>9</v>
      </c>
      <c r="D22" s="52" t="s">
        <v>31</v>
      </c>
      <c r="E22" s="10" t="s">
        <v>47</v>
      </c>
      <c r="F22" s="10"/>
      <c r="G22" s="21" t="e">
        <f>G23+#REF!+#REF!+#REF!</f>
        <v>#REF!</v>
      </c>
      <c r="H22" s="21" t="e">
        <f>H23+#REF!+#REF!+#REF!</f>
        <v>#REF!</v>
      </c>
      <c r="I22" s="21">
        <f>I23</f>
        <v>156.1</v>
      </c>
      <c r="J22" s="9"/>
      <c r="K22" s="9"/>
    </row>
    <row r="23" spans="1:11" ht="25.5" x14ac:dyDescent="0.2">
      <c r="A23" s="54" t="s">
        <v>30</v>
      </c>
      <c r="B23" s="29" t="s">
        <v>23</v>
      </c>
      <c r="C23" s="27" t="s">
        <v>9</v>
      </c>
      <c r="D23" s="27" t="s">
        <v>31</v>
      </c>
      <c r="E23" s="10" t="s">
        <v>81</v>
      </c>
      <c r="F23" s="10" t="s">
        <v>7</v>
      </c>
      <c r="G23" s="21">
        <f>G24+G27</f>
        <v>156.1</v>
      </c>
      <c r="H23" s="21">
        <f>H24+H27</f>
        <v>0</v>
      </c>
      <c r="I23" s="21">
        <f>I24+I27</f>
        <v>156.1</v>
      </c>
      <c r="J23" s="9"/>
      <c r="K23" s="9"/>
    </row>
    <row r="24" spans="1:11" ht="25.5" x14ac:dyDescent="0.2">
      <c r="A24" s="47" t="s">
        <v>84</v>
      </c>
      <c r="B24" s="50" t="s">
        <v>23</v>
      </c>
      <c r="C24" s="27" t="s">
        <v>9</v>
      </c>
      <c r="D24" s="27" t="s">
        <v>31</v>
      </c>
      <c r="E24" s="10" t="s">
        <v>81</v>
      </c>
      <c r="F24" s="10" t="s">
        <v>49</v>
      </c>
      <c r="G24" s="21">
        <f t="shared" ref="G24:I25" si="2">G25</f>
        <v>111.5</v>
      </c>
      <c r="H24" s="21">
        <f t="shared" si="2"/>
        <v>0</v>
      </c>
      <c r="I24" s="21">
        <f t="shared" si="2"/>
        <v>111.5</v>
      </c>
      <c r="J24" s="9"/>
      <c r="K24" s="9"/>
    </row>
    <row r="25" spans="1:11" ht="25.5" x14ac:dyDescent="0.2">
      <c r="A25" s="47" t="s">
        <v>85</v>
      </c>
      <c r="B25" s="50" t="s">
        <v>23</v>
      </c>
      <c r="C25" s="27" t="s">
        <v>9</v>
      </c>
      <c r="D25" s="27" t="s">
        <v>31</v>
      </c>
      <c r="E25" s="10" t="s">
        <v>81</v>
      </c>
      <c r="F25" s="10" t="s">
        <v>50</v>
      </c>
      <c r="G25" s="21">
        <f t="shared" si="2"/>
        <v>111.5</v>
      </c>
      <c r="H25" s="21">
        <f t="shared" si="2"/>
        <v>0</v>
      </c>
      <c r="I25" s="21">
        <f t="shared" si="2"/>
        <v>111.5</v>
      </c>
      <c r="J25" s="9"/>
      <c r="K25" s="9"/>
    </row>
    <row r="26" spans="1:11" ht="25.5" x14ac:dyDescent="0.2">
      <c r="A26" s="130" t="s">
        <v>83</v>
      </c>
      <c r="B26" s="37" t="s">
        <v>23</v>
      </c>
      <c r="C26" s="35" t="s">
        <v>9</v>
      </c>
      <c r="D26" s="35" t="s">
        <v>31</v>
      </c>
      <c r="E26" s="37" t="s">
        <v>81</v>
      </c>
      <c r="F26" s="37" t="s">
        <v>34</v>
      </c>
      <c r="G26" s="32">
        <v>111.5</v>
      </c>
      <c r="H26" s="32">
        <v>0</v>
      </c>
      <c r="I26" s="32">
        <f>G26+H26</f>
        <v>111.5</v>
      </c>
      <c r="J26" s="9"/>
      <c r="K26" s="9"/>
    </row>
    <row r="27" spans="1:11" ht="15" x14ac:dyDescent="0.2">
      <c r="A27" s="47" t="s">
        <v>51</v>
      </c>
      <c r="B27" s="50" t="s">
        <v>23</v>
      </c>
      <c r="C27" s="27" t="s">
        <v>9</v>
      </c>
      <c r="D27" s="27" t="s">
        <v>31</v>
      </c>
      <c r="E27" s="10" t="s">
        <v>81</v>
      </c>
      <c r="F27" s="10" t="s">
        <v>52</v>
      </c>
      <c r="G27" s="18">
        <f t="shared" ref="G27:I28" si="3">G28</f>
        <v>44.6</v>
      </c>
      <c r="H27" s="18">
        <f t="shared" si="3"/>
        <v>0</v>
      </c>
      <c r="I27" s="18">
        <f t="shared" si="3"/>
        <v>44.6</v>
      </c>
      <c r="J27" s="9"/>
      <c r="K27" s="9"/>
    </row>
    <row r="28" spans="1:11" ht="15" x14ac:dyDescent="0.2">
      <c r="A28" s="47" t="s">
        <v>53</v>
      </c>
      <c r="B28" s="50" t="s">
        <v>23</v>
      </c>
      <c r="C28" s="27" t="s">
        <v>9</v>
      </c>
      <c r="D28" s="27" t="s">
        <v>31</v>
      </c>
      <c r="E28" s="10" t="s">
        <v>81</v>
      </c>
      <c r="F28" s="10" t="s">
        <v>54</v>
      </c>
      <c r="G28" s="18">
        <f t="shared" si="3"/>
        <v>44.6</v>
      </c>
      <c r="H28" s="18">
        <f t="shared" si="3"/>
        <v>0</v>
      </c>
      <c r="I28" s="18">
        <f t="shared" si="3"/>
        <v>44.6</v>
      </c>
      <c r="J28" s="9"/>
      <c r="K28" s="9"/>
    </row>
    <row r="29" spans="1:11" ht="15" x14ac:dyDescent="0.2">
      <c r="A29" s="51" t="s">
        <v>40</v>
      </c>
      <c r="B29" s="37" t="s">
        <v>23</v>
      </c>
      <c r="C29" s="35" t="s">
        <v>9</v>
      </c>
      <c r="D29" s="35" t="s">
        <v>31</v>
      </c>
      <c r="E29" s="37" t="s">
        <v>81</v>
      </c>
      <c r="F29" s="37" t="s">
        <v>41</v>
      </c>
      <c r="G29" s="32">
        <v>44.6</v>
      </c>
      <c r="H29" s="32">
        <v>0</v>
      </c>
      <c r="I29" s="32">
        <f>G29+H29</f>
        <v>44.6</v>
      </c>
      <c r="J29" s="9"/>
      <c r="K29" s="9"/>
    </row>
    <row r="30" spans="1:11" ht="25.5" x14ac:dyDescent="0.2">
      <c r="A30" s="55" t="s">
        <v>55</v>
      </c>
      <c r="B30" s="34" t="s">
        <v>23</v>
      </c>
      <c r="C30" s="34" t="s">
        <v>10</v>
      </c>
      <c r="D30" s="34" t="s">
        <v>26</v>
      </c>
      <c r="E30" s="34"/>
      <c r="F30" s="34"/>
      <c r="G30" s="19">
        <f t="shared" ref="G30:I35" si="4">G31</f>
        <v>1615.7</v>
      </c>
      <c r="H30" s="19">
        <f t="shared" si="4"/>
        <v>0</v>
      </c>
      <c r="I30" s="19">
        <f t="shared" si="4"/>
        <v>1615.7</v>
      </c>
      <c r="J30" s="9"/>
      <c r="K30" s="9"/>
    </row>
    <row r="31" spans="1:11" ht="15" x14ac:dyDescent="0.2">
      <c r="A31" s="56" t="s">
        <v>27</v>
      </c>
      <c r="B31" s="30" t="s">
        <v>23</v>
      </c>
      <c r="C31" s="30" t="s">
        <v>10</v>
      </c>
      <c r="D31" s="30" t="s">
        <v>25</v>
      </c>
      <c r="E31" s="69"/>
      <c r="F31" s="30"/>
      <c r="G31" s="18">
        <f t="shared" si="4"/>
        <v>1615.7</v>
      </c>
      <c r="H31" s="18">
        <f t="shared" si="4"/>
        <v>0</v>
      </c>
      <c r="I31" s="18">
        <f t="shared" si="4"/>
        <v>1615.7</v>
      </c>
      <c r="J31" s="9"/>
      <c r="K31" s="9"/>
    </row>
    <row r="32" spans="1:11" ht="15" x14ac:dyDescent="0.2">
      <c r="A32" s="5" t="s">
        <v>46</v>
      </c>
      <c r="B32" s="31" t="s">
        <v>23</v>
      </c>
      <c r="C32" s="31" t="s">
        <v>10</v>
      </c>
      <c r="D32" s="31" t="s">
        <v>25</v>
      </c>
      <c r="E32" s="10" t="s">
        <v>47</v>
      </c>
      <c r="F32" s="31"/>
      <c r="G32" s="18">
        <f>G33</f>
        <v>1615.7</v>
      </c>
      <c r="H32" s="18">
        <f>H33</f>
        <v>0</v>
      </c>
      <c r="I32" s="18">
        <f>I33</f>
        <v>1615.7</v>
      </c>
      <c r="J32" s="9"/>
      <c r="K32" s="9"/>
    </row>
    <row r="33" spans="1:11" ht="25.5" x14ac:dyDescent="0.2">
      <c r="A33" s="57" t="s">
        <v>111</v>
      </c>
      <c r="B33" s="31" t="s">
        <v>23</v>
      </c>
      <c r="C33" s="31" t="s">
        <v>10</v>
      </c>
      <c r="D33" s="31" t="s">
        <v>25</v>
      </c>
      <c r="E33" s="10" t="s">
        <v>104</v>
      </c>
      <c r="F33" s="31"/>
      <c r="G33" s="18">
        <f t="shared" si="4"/>
        <v>1615.7</v>
      </c>
      <c r="H33" s="18">
        <f t="shared" si="4"/>
        <v>0</v>
      </c>
      <c r="I33" s="18">
        <f t="shared" si="4"/>
        <v>1615.7</v>
      </c>
      <c r="J33" s="9"/>
      <c r="K33" s="9"/>
    </row>
    <row r="34" spans="1:11" ht="25.5" x14ac:dyDescent="0.2">
      <c r="A34" s="47" t="s">
        <v>84</v>
      </c>
      <c r="B34" s="30">
        <v>920</v>
      </c>
      <c r="C34" s="31" t="s">
        <v>10</v>
      </c>
      <c r="D34" s="31" t="s">
        <v>25</v>
      </c>
      <c r="E34" s="10" t="s">
        <v>104</v>
      </c>
      <c r="F34" s="30" t="s">
        <v>49</v>
      </c>
      <c r="G34" s="18">
        <f t="shared" si="4"/>
        <v>1615.7</v>
      </c>
      <c r="H34" s="18">
        <f t="shared" si="4"/>
        <v>0</v>
      </c>
      <c r="I34" s="18">
        <f t="shared" si="4"/>
        <v>1615.7</v>
      </c>
      <c r="J34" s="9"/>
      <c r="K34" s="9"/>
    </row>
    <row r="35" spans="1:11" ht="25.5" x14ac:dyDescent="0.2">
      <c r="A35" s="47" t="s">
        <v>85</v>
      </c>
      <c r="B35" s="30">
        <v>920</v>
      </c>
      <c r="C35" s="31" t="s">
        <v>10</v>
      </c>
      <c r="D35" s="31" t="s">
        <v>25</v>
      </c>
      <c r="E35" s="10" t="s">
        <v>104</v>
      </c>
      <c r="F35" s="30" t="s">
        <v>50</v>
      </c>
      <c r="G35" s="18">
        <f t="shared" si="4"/>
        <v>1615.7</v>
      </c>
      <c r="H35" s="18">
        <f t="shared" si="4"/>
        <v>0</v>
      </c>
      <c r="I35" s="18">
        <f t="shared" si="4"/>
        <v>1615.7</v>
      </c>
      <c r="J35" s="9"/>
      <c r="K35" s="9"/>
    </row>
    <row r="36" spans="1:11" ht="25.5" x14ac:dyDescent="0.2">
      <c r="A36" s="131" t="s">
        <v>83</v>
      </c>
      <c r="B36" s="48" t="s">
        <v>23</v>
      </c>
      <c r="C36" s="48" t="s">
        <v>10</v>
      </c>
      <c r="D36" s="48" t="s">
        <v>25</v>
      </c>
      <c r="E36" s="37" t="s">
        <v>104</v>
      </c>
      <c r="F36" s="48" t="s">
        <v>34</v>
      </c>
      <c r="G36" s="32">
        <v>1615.7</v>
      </c>
      <c r="H36" s="32">
        <v>0</v>
      </c>
      <c r="I36" s="32">
        <f>G36+H36</f>
        <v>1615.7</v>
      </c>
      <c r="J36" s="9"/>
      <c r="K36" s="9"/>
    </row>
    <row r="37" spans="1:11" ht="14.25" x14ac:dyDescent="0.2">
      <c r="A37" s="55" t="s">
        <v>56</v>
      </c>
      <c r="B37" s="34">
        <v>920</v>
      </c>
      <c r="C37" s="34" t="s">
        <v>11</v>
      </c>
      <c r="D37" s="34" t="s">
        <v>26</v>
      </c>
      <c r="E37" s="34"/>
      <c r="F37" s="34"/>
      <c r="G37" s="19">
        <f t="shared" ref="G37:I37" si="5">G38</f>
        <v>73411.5</v>
      </c>
      <c r="H37" s="19">
        <f t="shared" si="5"/>
        <v>-30274.100000000006</v>
      </c>
      <c r="I37" s="19">
        <f t="shared" si="5"/>
        <v>43137.4</v>
      </c>
      <c r="J37" s="9"/>
      <c r="K37" s="9"/>
    </row>
    <row r="38" spans="1:11" ht="15" x14ac:dyDescent="0.2">
      <c r="A38" s="56" t="s">
        <v>33</v>
      </c>
      <c r="B38" s="30">
        <v>920</v>
      </c>
      <c r="C38" s="30" t="s">
        <v>11</v>
      </c>
      <c r="D38" s="30" t="s">
        <v>24</v>
      </c>
      <c r="E38" s="30"/>
      <c r="F38" s="30"/>
      <c r="G38" s="18">
        <f>G57</f>
        <v>73411.5</v>
      </c>
      <c r="H38" s="18">
        <f>H57+H39</f>
        <v>-30274.100000000006</v>
      </c>
      <c r="I38" s="18">
        <f>I57+I39</f>
        <v>43137.4</v>
      </c>
      <c r="J38" s="9"/>
      <c r="K38" s="9"/>
    </row>
    <row r="39" spans="1:11" ht="38.25" x14ac:dyDescent="0.2">
      <c r="A39" s="56" t="s">
        <v>170</v>
      </c>
      <c r="B39" s="30">
        <v>920</v>
      </c>
      <c r="C39" s="30" t="s">
        <v>11</v>
      </c>
      <c r="D39" s="30" t="s">
        <v>24</v>
      </c>
      <c r="E39" s="30" t="s">
        <v>177</v>
      </c>
      <c r="F39" s="30"/>
      <c r="G39" s="18"/>
      <c r="H39" s="18">
        <f>H40</f>
        <v>42397.5</v>
      </c>
      <c r="I39" s="18">
        <f>I40</f>
        <v>42397.5</v>
      </c>
      <c r="J39" s="9"/>
      <c r="K39" s="9"/>
    </row>
    <row r="40" spans="1:11" ht="15" x14ac:dyDescent="0.2">
      <c r="A40" s="56" t="s">
        <v>171</v>
      </c>
      <c r="B40" s="30">
        <v>920</v>
      </c>
      <c r="C40" s="30" t="s">
        <v>11</v>
      </c>
      <c r="D40" s="30" t="s">
        <v>24</v>
      </c>
      <c r="E40" s="30" t="s">
        <v>176</v>
      </c>
      <c r="F40" s="30"/>
      <c r="G40" s="18">
        <f>G41</f>
        <v>0</v>
      </c>
      <c r="H40" s="18">
        <f>H41+H45+H49+H53</f>
        <v>42397.5</v>
      </c>
      <c r="I40" s="18">
        <f>I41+I45+I49+I53</f>
        <v>42397.5</v>
      </c>
      <c r="J40" s="9"/>
      <c r="K40" s="9"/>
    </row>
    <row r="41" spans="1:11" ht="25.5" x14ac:dyDescent="0.2">
      <c r="A41" s="56" t="s">
        <v>172</v>
      </c>
      <c r="B41" s="30">
        <v>920</v>
      </c>
      <c r="C41" s="30" t="s">
        <v>11</v>
      </c>
      <c r="D41" s="30" t="s">
        <v>24</v>
      </c>
      <c r="E41" s="30" t="s">
        <v>173</v>
      </c>
      <c r="F41" s="30"/>
      <c r="G41" s="18">
        <f>G42</f>
        <v>0</v>
      </c>
      <c r="H41" s="18">
        <f>H42</f>
        <v>11.4</v>
      </c>
      <c r="I41" s="18">
        <f>I42</f>
        <v>11.4</v>
      </c>
      <c r="J41" s="9"/>
      <c r="K41" s="9"/>
    </row>
    <row r="42" spans="1:11" ht="25.5" x14ac:dyDescent="0.2">
      <c r="A42" s="152" t="s">
        <v>84</v>
      </c>
      <c r="B42" s="30">
        <v>920</v>
      </c>
      <c r="C42" s="30" t="s">
        <v>11</v>
      </c>
      <c r="D42" s="30" t="s">
        <v>24</v>
      </c>
      <c r="E42" s="30" t="s">
        <v>173</v>
      </c>
      <c r="F42" s="30" t="s">
        <v>49</v>
      </c>
      <c r="G42" s="20">
        <f>G43</f>
        <v>0</v>
      </c>
      <c r="H42" s="20">
        <f>H43</f>
        <v>11.4</v>
      </c>
      <c r="I42" s="20">
        <f>H42</f>
        <v>11.4</v>
      </c>
      <c r="J42" s="9"/>
      <c r="K42" s="9"/>
    </row>
    <row r="43" spans="1:11" ht="25.5" x14ac:dyDescent="0.2">
      <c r="A43" s="150" t="s">
        <v>85</v>
      </c>
      <c r="B43" s="30">
        <v>920</v>
      </c>
      <c r="C43" s="30" t="s">
        <v>11</v>
      </c>
      <c r="D43" s="30" t="s">
        <v>24</v>
      </c>
      <c r="E43" s="30" t="s">
        <v>173</v>
      </c>
      <c r="F43" s="30" t="s">
        <v>50</v>
      </c>
      <c r="G43" s="20">
        <f>G44</f>
        <v>0</v>
      </c>
      <c r="H43" s="20">
        <f>H44</f>
        <v>11.4</v>
      </c>
      <c r="I43" s="20">
        <f>I44</f>
        <v>11.4</v>
      </c>
      <c r="J43" s="9"/>
      <c r="K43" s="9"/>
    </row>
    <row r="44" spans="1:11" ht="25.5" x14ac:dyDescent="0.2">
      <c r="A44" s="151" t="s">
        <v>83</v>
      </c>
      <c r="B44" s="35">
        <v>920</v>
      </c>
      <c r="C44" s="35" t="s">
        <v>11</v>
      </c>
      <c r="D44" s="35" t="s">
        <v>24</v>
      </c>
      <c r="E44" s="35" t="s">
        <v>173</v>
      </c>
      <c r="F44" s="35" t="s">
        <v>34</v>
      </c>
      <c r="G44" s="32">
        <v>0</v>
      </c>
      <c r="H44" s="32">
        <v>11.4</v>
      </c>
      <c r="I44" s="32">
        <f>H44</f>
        <v>11.4</v>
      </c>
      <c r="J44" s="9"/>
      <c r="K44" s="9"/>
    </row>
    <row r="45" spans="1:11" ht="38.25" x14ac:dyDescent="0.2">
      <c r="A45" s="56" t="s">
        <v>179</v>
      </c>
      <c r="B45" s="30">
        <v>920</v>
      </c>
      <c r="C45" s="30" t="s">
        <v>11</v>
      </c>
      <c r="D45" s="30" t="s">
        <v>24</v>
      </c>
      <c r="E45" s="30" t="s">
        <v>180</v>
      </c>
      <c r="F45" s="31"/>
      <c r="G45" s="20">
        <f>G46</f>
        <v>0</v>
      </c>
      <c r="H45" s="20">
        <f t="shared" ref="H45:I47" si="6">H46</f>
        <v>198.7</v>
      </c>
      <c r="I45" s="20">
        <f t="shared" si="6"/>
        <v>198.7</v>
      </c>
      <c r="J45" s="9"/>
      <c r="K45" s="9"/>
    </row>
    <row r="46" spans="1:11" ht="25.5" x14ac:dyDescent="0.2">
      <c r="A46" s="132" t="s">
        <v>84</v>
      </c>
      <c r="B46" s="30">
        <v>920</v>
      </c>
      <c r="C46" s="30" t="s">
        <v>11</v>
      </c>
      <c r="D46" s="30" t="s">
        <v>24</v>
      </c>
      <c r="E46" s="30" t="s">
        <v>180</v>
      </c>
      <c r="F46" s="30" t="s">
        <v>49</v>
      </c>
      <c r="G46" s="20">
        <f>G47</f>
        <v>0</v>
      </c>
      <c r="H46" s="20">
        <f t="shared" si="6"/>
        <v>198.7</v>
      </c>
      <c r="I46" s="20">
        <f t="shared" si="6"/>
        <v>198.7</v>
      </c>
      <c r="J46" s="9"/>
      <c r="K46" s="9"/>
    </row>
    <row r="47" spans="1:11" ht="25.5" x14ac:dyDescent="0.2">
      <c r="A47" s="150" t="s">
        <v>85</v>
      </c>
      <c r="B47" s="30">
        <v>920</v>
      </c>
      <c r="C47" s="30" t="s">
        <v>11</v>
      </c>
      <c r="D47" s="30" t="s">
        <v>24</v>
      </c>
      <c r="E47" s="30" t="s">
        <v>180</v>
      </c>
      <c r="F47" s="30" t="s">
        <v>50</v>
      </c>
      <c r="G47" s="20">
        <f>G48</f>
        <v>0</v>
      </c>
      <c r="H47" s="20">
        <f t="shared" si="6"/>
        <v>198.7</v>
      </c>
      <c r="I47" s="20">
        <f t="shared" si="6"/>
        <v>198.7</v>
      </c>
      <c r="J47" s="9"/>
      <c r="K47" s="9"/>
    </row>
    <row r="48" spans="1:11" ht="25.5" x14ac:dyDescent="0.2">
      <c r="A48" s="59" t="s">
        <v>86</v>
      </c>
      <c r="B48" s="35">
        <v>920</v>
      </c>
      <c r="C48" s="35" t="s">
        <v>11</v>
      </c>
      <c r="D48" s="35" t="s">
        <v>24</v>
      </c>
      <c r="E48" s="35" t="s">
        <v>180</v>
      </c>
      <c r="F48" s="35" t="s">
        <v>36</v>
      </c>
      <c r="G48" s="32">
        <v>0</v>
      </c>
      <c r="H48" s="32">
        <v>198.7</v>
      </c>
      <c r="I48" s="32">
        <f>H48</f>
        <v>198.7</v>
      </c>
      <c r="J48" s="9"/>
      <c r="K48" s="9"/>
    </row>
    <row r="49" spans="1:11" ht="25.5" x14ac:dyDescent="0.2">
      <c r="A49" s="132" t="s">
        <v>175</v>
      </c>
      <c r="B49" s="30">
        <v>920</v>
      </c>
      <c r="C49" s="30" t="s">
        <v>11</v>
      </c>
      <c r="D49" s="30" t="s">
        <v>24</v>
      </c>
      <c r="E49" s="30" t="s">
        <v>174</v>
      </c>
      <c r="F49" s="31"/>
      <c r="G49" s="20">
        <f>G50</f>
        <v>0</v>
      </c>
      <c r="H49" s="18">
        <f t="shared" ref="H49:I51" si="7">H50</f>
        <v>1121.4000000000001</v>
      </c>
      <c r="I49" s="18">
        <f t="shared" si="7"/>
        <v>1121.4000000000001</v>
      </c>
      <c r="J49" s="9"/>
      <c r="K49" s="9"/>
    </row>
    <row r="50" spans="1:11" ht="25.5" x14ac:dyDescent="0.2">
      <c r="A50" s="132" t="s">
        <v>84</v>
      </c>
      <c r="B50" s="30">
        <v>920</v>
      </c>
      <c r="C50" s="30" t="s">
        <v>11</v>
      </c>
      <c r="D50" s="30" t="s">
        <v>24</v>
      </c>
      <c r="E50" s="30" t="s">
        <v>174</v>
      </c>
      <c r="F50" s="31" t="s">
        <v>49</v>
      </c>
      <c r="G50" s="20">
        <f>G51</f>
        <v>0</v>
      </c>
      <c r="H50" s="20">
        <f t="shared" si="7"/>
        <v>1121.4000000000001</v>
      </c>
      <c r="I50" s="20">
        <f t="shared" si="7"/>
        <v>1121.4000000000001</v>
      </c>
      <c r="J50" s="9"/>
      <c r="K50" s="9"/>
    </row>
    <row r="51" spans="1:11" ht="25.5" x14ac:dyDescent="0.2">
      <c r="A51" s="150" t="s">
        <v>85</v>
      </c>
      <c r="B51" s="30">
        <v>920</v>
      </c>
      <c r="C51" s="30" t="s">
        <v>11</v>
      </c>
      <c r="D51" s="30" t="s">
        <v>24</v>
      </c>
      <c r="E51" s="30" t="s">
        <v>174</v>
      </c>
      <c r="F51" s="31" t="s">
        <v>50</v>
      </c>
      <c r="G51" s="20">
        <f>G52</f>
        <v>0</v>
      </c>
      <c r="H51" s="20">
        <f t="shared" si="7"/>
        <v>1121.4000000000001</v>
      </c>
      <c r="I51" s="20">
        <f t="shared" si="7"/>
        <v>1121.4000000000001</v>
      </c>
      <c r="J51" s="9"/>
      <c r="K51" s="9"/>
    </row>
    <row r="52" spans="1:11" ht="25.5" x14ac:dyDescent="0.2">
      <c r="A52" s="151" t="s">
        <v>83</v>
      </c>
      <c r="B52" s="35">
        <v>920</v>
      </c>
      <c r="C52" s="35" t="s">
        <v>11</v>
      </c>
      <c r="D52" s="35" t="s">
        <v>24</v>
      </c>
      <c r="E52" s="35" t="s">
        <v>174</v>
      </c>
      <c r="F52" s="48" t="s">
        <v>34</v>
      </c>
      <c r="G52" s="32">
        <v>0</v>
      </c>
      <c r="H52" s="32">
        <v>1121.4000000000001</v>
      </c>
      <c r="I52" s="32">
        <f>H52</f>
        <v>1121.4000000000001</v>
      </c>
      <c r="J52" s="9"/>
      <c r="K52" s="9"/>
    </row>
    <row r="53" spans="1:11" ht="38.25" x14ac:dyDescent="0.2">
      <c r="A53" s="56" t="s">
        <v>179</v>
      </c>
      <c r="B53" s="30">
        <v>920</v>
      </c>
      <c r="C53" s="30" t="s">
        <v>11</v>
      </c>
      <c r="D53" s="30" t="s">
        <v>24</v>
      </c>
      <c r="E53" s="30" t="s">
        <v>178</v>
      </c>
      <c r="F53" s="31"/>
      <c r="G53" s="20">
        <f>G54</f>
        <v>0</v>
      </c>
      <c r="H53" s="20">
        <f t="shared" ref="H53:I55" si="8">H54</f>
        <v>41066</v>
      </c>
      <c r="I53" s="20">
        <f t="shared" si="8"/>
        <v>41066</v>
      </c>
      <c r="J53" s="9"/>
      <c r="K53" s="9"/>
    </row>
    <row r="54" spans="1:11" ht="25.5" x14ac:dyDescent="0.2">
      <c r="A54" s="132" t="s">
        <v>84</v>
      </c>
      <c r="B54" s="30">
        <v>920</v>
      </c>
      <c r="C54" s="30" t="s">
        <v>11</v>
      </c>
      <c r="D54" s="30" t="s">
        <v>24</v>
      </c>
      <c r="E54" s="30" t="s">
        <v>178</v>
      </c>
      <c r="F54" s="31" t="s">
        <v>49</v>
      </c>
      <c r="G54" s="20">
        <f>G55</f>
        <v>0</v>
      </c>
      <c r="H54" s="20">
        <f t="shared" si="8"/>
        <v>41066</v>
      </c>
      <c r="I54" s="20">
        <f t="shared" si="8"/>
        <v>41066</v>
      </c>
      <c r="J54" s="9"/>
      <c r="K54" s="9"/>
    </row>
    <row r="55" spans="1:11" ht="25.5" x14ac:dyDescent="0.2">
      <c r="A55" s="150" t="s">
        <v>85</v>
      </c>
      <c r="B55" s="30">
        <v>920</v>
      </c>
      <c r="C55" s="30" t="s">
        <v>11</v>
      </c>
      <c r="D55" s="30" t="s">
        <v>24</v>
      </c>
      <c r="E55" s="30" t="s">
        <v>178</v>
      </c>
      <c r="F55" s="31" t="s">
        <v>50</v>
      </c>
      <c r="G55" s="20">
        <f>G56</f>
        <v>0</v>
      </c>
      <c r="H55" s="20">
        <f t="shared" si="8"/>
        <v>41066</v>
      </c>
      <c r="I55" s="20">
        <f t="shared" si="8"/>
        <v>41066</v>
      </c>
      <c r="J55" s="9"/>
      <c r="K55" s="9"/>
    </row>
    <row r="56" spans="1:11" ht="31.5" customHeight="1" x14ac:dyDescent="0.2">
      <c r="A56" s="59" t="s">
        <v>86</v>
      </c>
      <c r="B56" s="35">
        <v>920</v>
      </c>
      <c r="C56" s="35" t="s">
        <v>11</v>
      </c>
      <c r="D56" s="35" t="s">
        <v>24</v>
      </c>
      <c r="E56" s="35" t="s">
        <v>178</v>
      </c>
      <c r="F56" s="48" t="s">
        <v>36</v>
      </c>
      <c r="G56" s="32">
        <v>0</v>
      </c>
      <c r="H56" s="32">
        <v>41066</v>
      </c>
      <c r="I56" s="32">
        <f>H56</f>
        <v>41066</v>
      </c>
      <c r="J56" s="9"/>
      <c r="K56" s="9"/>
    </row>
    <row r="57" spans="1:11" ht="15" x14ac:dyDescent="0.2">
      <c r="A57" s="5" t="s">
        <v>46</v>
      </c>
      <c r="B57" s="30">
        <v>920</v>
      </c>
      <c r="C57" s="30" t="s">
        <v>11</v>
      </c>
      <c r="D57" s="30" t="s">
        <v>24</v>
      </c>
      <c r="E57" s="10" t="s">
        <v>47</v>
      </c>
      <c r="F57" s="30"/>
      <c r="G57" s="18">
        <f>G62+G66+G70+G74+G78+G58</f>
        <v>73411.5</v>
      </c>
      <c r="H57" s="18">
        <f t="shared" ref="H57:I57" si="9">H62+H66+H70+H74+H78+H58</f>
        <v>-72671.600000000006</v>
      </c>
      <c r="I57" s="18">
        <f t="shared" si="9"/>
        <v>739.90000000000146</v>
      </c>
      <c r="J57" s="9"/>
      <c r="K57" s="9"/>
    </row>
    <row r="58" spans="1:11" ht="51" x14ac:dyDescent="0.2">
      <c r="A58" s="149" t="s">
        <v>126</v>
      </c>
      <c r="B58" s="30" t="s">
        <v>23</v>
      </c>
      <c r="C58" s="30" t="s">
        <v>11</v>
      </c>
      <c r="D58" s="30" t="s">
        <v>24</v>
      </c>
      <c r="E58" s="30" t="s">
        <v>92</v>
      </c>
      <c r="F58" s="31"/>
      <c r="G58" s="18">
        <f>G61</f>
        <v>49708.6</v>
      </c>
      <c r="H58" s="18">
        <f>H61</f>
        <v>-48968.7</v>
      </c>
      <c r="I58" s="18">
        <f>I61</f>
        <v>739.90000000000146</v>
      </c>
      <c r="J58" s="9"/>
      <c r="K58" s="9"/>
    </row>
    <row r="59" spans="1:11" ht="25.5" x14ac:dyDescent="0.2">
      <c r="A59" s="150" t="s">
        <v>84</v>
      </c>
      <c r="B59" s="30">
        <v>920</v>
      </c>
      <c r="C59" s="30" t="s">
        <v>11</v>
      </c>
      <c r="D59" s="30" t="s">
        <v>24</v>
      </c>
      <c r="E59" s="30" t="s">
        <v>92</v>
      </c>
      <c r="F59" s="30" t="s">
        <v>49</v>
      </c>
      <c r="G59" s="18">
        <f t="shared" ref="G59:I60" si="10">G60</f>
        <v>49708.6</v>
      </c>
      <c r="H59" s="18">
        <f t="shared" si="10"/>
        <v>-48968.7</v>
      </c>
      <c r="I59" s="18">
        <f t="shared" si="10"/>
        <v>739.90000000000146</v>
      </c>
      <c r="J59" s="9"/>
      <c r="K59" s="9"/>
    </row>
    <row r="60" spans="1:11" ht="25.5" x14ac:dyDescent="0.2">
      <c r="A60" s="150" t="s">
        <v>85</v>
      </c>
      <c r="B60" s="30">
        <v>920</v>
      </c>
      <c r="C60" s="30" t="s">
        <v>11</v>
      </c>
      <c r="D60" s="30" t="s">
        <v>24</v>
      </c>
      <c r="E60" s="30" t="s">
        <v>92</v>
      </c>
      <c r="F60" s="30" t="s">
        <v>50</v>
      </c>
      <c r="G60" s="18">
        <f t="shared" si="10"/>
        <v>49708.6</v>
      </c>
      <c r="H60" s="18">
        <f t="shared" si="10"/>
        <v>-48968.7</v>
      </c>
      <c r="I60" s="18">
        <f t="shared" si="10"/>
        <v>739.90000000000146</v>
      </c>
      <c r="J60" s="9"/>
      <c r="K60" s="9"/>
    </row>
    <row r="61" spans="1:11" ht="25.5" x14ac:dyDescent="0.2">
      <c r="A61" s="151" t="s">
        <v>83</v>
      </c>
      <c r="B61" s="35" t="s">
        <v>23</v>
      </c>
      <c r="C61" s="35" t="s">
        <v>11</v>
      </c>
      <c r="D61" s="35" t="s">
        <v>24</v>
      </c>
      <c r="E61" s="35" t="s">
        <v>92</v>
      </c>
      <c r="F61" s="48" t="s">
        <v>34</v>
      </c>
      <c r="G61" s="32">
        <v>49708.6</v>
      </c>
      <c r="H61" s="32">
        <v>-48968.7</v>
      </c>
      <c r="I61" s="32">
        <f>G61+H61</f>
        <v>739.90000000000146</v>
      </c>
      <c r="J61" s="9"/>
      <c r="K61" s="9"/>
    </row>
    <row r="62" spans="1:11" ht="25.5" hidden="1" x14ac:dyDescent="0.2">
      <c r="A62" s="132" t="s">
        <v>123</v>
      </c>
      <c r="B62" s="30">
        <v>920</v>
      </c>
      <c r="C62" s="30" t="s">
        <v>11</v>
      </c>
      <c r="D62" s="30" t="s">
        <v>24</v>
      </c>
      <c r="E62" s="30" t="s">
        <v>122</v>
      </c>
      <c r="F62" s="31"/>
      <c r="G62" s="20">
        <f t="shared" ref="G62:I64" si="11">G63</f>
        <v>296.60000000000002</v>
      </c>
      <c r="H62" s="20">
        <f t="shared" si="11"/>
        <v>-296.60000000000002</v>
      </c>
      <c r="I62" s="20">
        <f t="shared" si="11"/>
        <v>0</v>
      </c>
      <c r="J62" s="9"/>
      <c r="K62" s="9"/>
    </row>
    <row r="63" spans="1:11" ht="25.5" hidden="1" x14ac:dyDescent="0.2">
      <c r="A63" s="47" t="s">
        <v>84</v>
      </c>
      <c r="B63" s="30">
        <v>920</v>
      </c>
      <c r="C63" s="30" t="s">
        <v>11</v>
      </c>
      <c r="D63" s="30" t="s">
        <v>24</v>
      </c>
      <c r="E63" s="30" t="s">
        <v>122</v>
      </c>
      <c r="F63" s="31" t="s">
        <v>49</v>
      </c>
      <c r="G63" s="20">
        <f t="shared" si="11"/>
        <v>296.60000000000002</v>
      </c>
      <c r="H63" s="20">
        <f t="shared" si="11"/>
        <v>-296.60000000000002</v>
      </c>
      <c r="I63" s="20">
        <f t="shared" si="11"/>
        <v>0</v>
      </c>
      <c r="J63" s="9"/>
      <c r="K63" s="9"/>
    </row>
    <row r="64" spans="1:11" ht="25.5" hidden="1" x14ac:dyDescent="0.2">
      <c r="A64" s="47" t="s">
        <v>85</v>
      </c>
      <c r="B64" s="30">
        <v>920</v>
      </c>
      <c r="C64" s="30" t="s">
        <v>11</v>
      </c>
      <c r="D64" s="30" t="s">
        <v>24</v>
      </c>
      <c r="E64" s="30" t="s">
        <v>122</v>
      </c>
      <c r="F64" s="31" t="s">
        <v>50</v>
      </c>
      <c r="G64" s="20">
        <f t="shared" si="11"/>
        <v>296.60000000000002</v>
      </c>
      <c r="H64" s="20">
        <f t="shared" si="11"/>
        <v>-296.60000000000002</v>
      </c>
      <c r="I64" s="20">
        <f t="shared" si="11"/>
        <v>0</v>
      </c>
      <c r="J64" s="9"/>
      <c r="K64" s="9"/>
    </row>
    <row r="65" spans="1:11" ht="25.5" hidden="1" x14ac:dyDescent="0.2">
      <c r="A65" s="130" t="s">
        <v>83</v>
      </c>
      <c r="B65" s="35" t="s">
        <v>23</v>
      </c>
      <c r="C65" s="35" t="s">
        <v>11</v>
      </c>
      <c r="D65" s="35" t="s">
        <v>24</v>
      </c>
      <c r="E65" s="35" t="s">
        <v>122</v>
      </c>
      <c r="F65" s="48" t="s">
        <v>34</v>
      </c>
      <c r="G65" s="32">
        <v>296.60000000000002</v>
      </c>
      <c r="H65" s="32">
        <v>-296.60000000000002</v>
      </c>
      <c r="I65" s="32">
        <f>G65+H65</f>
        <v>0</v>
      </c>
      <c r="J65" s="9"/>
      <c r="K65" s="9"/>
    </row>
    <row r="66" spans="1:11" ht="25.5" hidden="1" x14ac:dyDescent="0.2">
      <c r="A66" s="132" t="s">
        <v>121</v>
      </c>
      <c r="B66" s="30">
        <v>920</v>
      </c>
      <c r="C66" s="30" t="s">
        <v>11</v>
      </c>
      <c r="D66" s="30" t="s">
        <v>24</v>
      </c>
      <c r="E66" s="30" t="s">
        <v>120</v>
      </c>
      <c r="F66" s="31"/>
      <c r="G66" s="20">
        <f t="shared" ref="G66:I68" si="12">G67</f>
        <v>1121.4000000000001</v>
      </c>
      <c r="H66" s="20">
        <f t="shared" si="12"/>
        <v>-1121.4000000000001</v>
      </c>
      <c r="I66" s="20">
        <f t="shared" si="12"/>
        <v>0</v>
      </c>
      <c r="J66" s="9"/>
      <c r="K66" s="9"/>
    </row>
    <row r="67" spans="1:11" ht="25.5" hidden="1" x14ac:dyDescent="0.2">
      <c r="A67" s="47" t="s">
        <v>84</v>
      </c>
      <c r="B67" s="30">
        <v>920</v>
      </c>
      <c r="C67" s="30" t="s">
        <v>11</v>
      </c>
      <c r="D67" s="30" t="s">
        <v>24</v>
      </c>
      <c r="E67" s="30" t="s">
        <v>120</v>
      </c>
      <c r="F67" s="31" t="s">
        <v>49</v>
      </c>
      <c r="G67" s="20">
        <f t="shared" si="12"/>
        <v>1121.4000000000001</v>
      </c>
      <c r="H67" s="20">
        <f t="shared" si="12"/>
        <v>-1121.4000000000001</v>
      </c>
      <c r="I67" s="20">
        <f t="shared" si="12"/>
        <v>0</v>
      </c>
      <c r="J67" s="9"/>
      <c r="K67" s="9"/>
    </row>
    <row r="68" spans="1:11" ht="25.5" hidden="1" x14ac:dyDescent="0.2">
      <c r="A68" s="47" t="s">
        <v>85</v>
      </c>
      <c r="B68" s="30">
        <v>920</v>
      </c>
      <c r="C68" s="30" t="s">
        <v>11</v>
      </c>
      <c r="D68" s="30" t="s">
        <v>24</v>
      </c>
      <c r="E68" s="30" t="s">
        <v>120</v>
      </c>
      <c r="F68" s="31" t="s">
        <v>50</v>
      </c>
      <c r="G68" s="20">
        <f t="shared" si="12"/>
        <v>1121.4000000000001</v>
      </c>
      <c r="H68" s="20">
        <f t="shared" si="12"/>
        <v>-1121.4000000000001</v>
      </c>
      <c r="I68" s="20">
        <f t="shared" si="12"/>
        <v>0</v>
      </c>
      <c r="J68" s="9"/>
      <c r="K68" s="9"/>
    </row>
    <row r="69" spans="1:11" ht="25.5" hidden="1" x14ac:dyDescent="0.2">
      <c r="A69" s="130" t="s">
        <v>83</v>
      </c>
      <c r="B69" s="35" t="s">
        <v>23</v>
      </c>
      <c r="C69" s="35" t="s">
        <v>11</v>
      </c>
      <c r="D69" s="35" t="s">
        <v>24</v>
      </c>
      <c r="E69" s="35" t="s">
        <v>120</v>
      </c>
      <c r="F69" s="48" t="s">
        <v>34</v>
      </c>
      <c r="G69" s="32">
        <v>1121.4000000000001</v>
      </c>
      <c r="H69" s="32">
        <v>-1121.4000000000001</v>
      </c>
      <c r="I69" s="32">
        <f>G69+H69</f>
        <v>0</v>
      </c>
      <c r="J69" s="9"/>
      <c r="K69" s="9"/>
    </row>
    <row r="70" spans="1:11" ht="42" hidden="1" customHeight="1" x14ac:dyDescent="0.2">
      <c r="A70" s="56" t="s">
        <v>125</v>
      </c>
      <c r="B70" s="30">
        <v>920</v>
      </c>
      <c r="C70" s="30" t="s">
        <v>11</v>
      </c>
      <c r="D70" s="30" t="s">
        <v>24</v>
      </c>
      <c r="E70" s="30" t="s">
        <v>124</v>
      </c>
      <c r="F70" s="31"/>
      <c r="G70" s="20">
        <f t="shared" ref="G70:I72" si="13">G71</f>
        <v>21428.7</v>
      </c>
      <c r="H70" s="20">
        <f t="shared" si="13"/>
        <v>-21428.7</v>
      </c>
      <c r="I70" s="20">
        <f t="shared" si="13"/>
        <v>0</v>
      </c>
      <c r="J70" s="9"/>
      <c r="K70" s="9"/>
    </row>
    <row r="71" spans="1:11" ht="25.5" hidden="1" x14ac:dyDescent="0.2">
      <c r="A71" s="47" t="s">
        <v>84</v>
      </c>
      <c r="B71" s="30">
        <v>920</v>
      </c>
      <c r="C71" s="30" t="s">
        <v>11</v>
      </c>
      <c r="D71" s="30" t="s">
        <v>24</v>
      </c>
      <c r="E71" s="30" t="s">
        <v>124</v>
      </c>
      <c r="F71" s="31" t="s">
        <v>49</v>
      </c>
      <c r="G71" s="20">
        <f t="shared" si="13"/>
        <v>21428.7</v>
      </c>
      <c r="H71" s="20">
        <f t="shared" si="13"/>
        <v>-21428.7</v>
      </c>
      <c r="I71" s="20">
        <f t="shared" si="13"/>
        <v>0</v>
      </c>
      <c r="J71" s="9"/>
      <c r="K71" s="9"/>
    </row>
    <row r="72" spans="1:11" ht="25.5" hidden="1" x14ac:dyDescent="0.2">
      <c r="A72" s="47" t="s">
        <v>85</v>
      </c>
      <c r="B72" s="30">
        <v>920</v>
      </c>
      <c r="C72" s="30" t="s">
        <v>11</v>
      </c>
      <c r="D72" s="30" t="s">
        <v>24</v>
      </c>
      <c r="E72" s="30" t="s">
        <v>124</v>
      </c>
      <c r="F72" s="31" t="s">
        <v>50</v>
      </c>
      <c r="G72" s="20">
        <f t="shared" si="13"/>
        <v>21428.7</v>
      </c>
      <c r="H72" s="20">
        <f t="shared" si="13"/>
        <v>-21428.7</v>
      </c>
      <c r="I72" s="20">
        <f t="shared" si="13"/>
        <v>0</v>
      </c>
      <c r="J72" s="9"/>
      <c r="K72" s="9"/>
    </row>
    <row r="73" spans="1:11" ht="25.5" hidden="1" x14ac:dyDescent="0.2">
      <c r="A73" s="59" t="s">
        <v>86</v>
      </c>
      <c r="B73" s="35" t="s">
        <v>23</v>
      </c>
      <c r="C73" s="35" t="s">
        <v>11</v>
      </c>
      <c r="D73" s="35" t="s">
        <v>24</v>
      </c>
      <c r="E73" s="35" t="s">
        <v>124</v>
      </c>
      <c r="F73" s="48" t="s">
        <v>36</v>
      </c>
      <c r="G73" s="32">
        <f>21428.7</f>
        <v>21428.7</v>
      </c>
      <c r="H73" s="32">
        <v>-21428.7</v>
      </c>
      <c r="I73" s="32">
        <f>G73+H73</f>
        <v>0</v>
      </c>
      <c r="J73" s="9"/>
      <c r="K73" s="9"/>
    </row>
    <row r="74" spans="1:11" ht="39.75" hidden="1" customHeight="1" x14ac:dyDescent="0.2">
      <c r="A74" s="56" t="s">
        <v>127</v>
      </c>
      <c r="B74" s="30">
        <v>920</v>
      </c>
      <c r="C74" s="30" t="s">
        <v>11</v>
      </c>
      <c r="D74" s="30" t="s">
        <v>24</v>
      </c>
      <c r="E74" s="30" t="s">
        <v>113</v>
      </c>
      <c r="F74" s="30"/>
      <c r="G74" s="18">
        <f>G77</f>
        <v>11.4</v>
      </c>
      <c r="H74" s="18">
        <f>H77</f>
        <v>-11.4</v>
      </c>
      <c r="I74" s="18">
        <f>I77</f>
        <v>0</v>
      </c>
      <c r="J74" s="9"/>
      <c r="K74" s="9"/>
    </row>
    <row r="75" spans="1:11" ht="18" hidden="1" customHeight="1" x14ac:dyDescent="0.2">
      <c r="A75" s="47" t="s">
        <v>84</v>
      </c>
      <c r="B75" s="30">
        <v>920</v>
      </c>
      <c r="C75" s="30" t="s">
        <v>11</v>
      </c>
      <c r="D75" s="30" t="s">
        <v>24</v>
      </c>
      <c r="E75" s="30" t="s">
        <v>113</v>
      </c>
      <c r="F75" s="30" t="s">
        <v>49</v>
      </c>
      <c r="G75" s="18">
        <f t="shared" ref="G75:I76" si="14">G76</f>
        <v>11.4</v>
      </c>
      <c r="H75" s="18">
        <f t="shared" si="14"/>
        <v>-11.4</v>
      </c>
      <c r="I75" s="18">
        <f t="shared" si="14"/>
        <v>0</v>
      </c>
      <c r="J75" s="9"/>
      <c r="K75" s="9"/>
    </row>
    <row r="76" spans="1:11" ht="25.5" hidden="1" x14ac:dyDescent="0.2">
      <c r="A76" s="47" t="s">
        <v>85</v>
      </c>
      <c r="B76" s="30">
        <v>920</v>
      </c>
      <c r="C76" s="30" t="s">
        <v>11</v>
      </c>
      <c r="D76" s="30" t="s">
        <v>24</v>
      </c>
      <c r="E76" s="30" t="s">
        <v>113</v>
      </c>
      <c r="F76" s="30" t="s">
        <v>50</v>
      </c>
      <c r="G76" s="18">
        <f t="shared" si="14"/>
        <v>11.4</v>
      </c>
      <c r="H76" s="18">
        <f t="shared" si="14"/>
        <v>-11.4</v>
      </c>
      <c r="I76" s="18">
        <f t="shared" si="14"/>
        <v>0</v>
      </c>
      <c r="J76" s="9"/>
      <c r="K76" s="9"/>
    </row>
    <row r="77" spans="1:11" ht="25.5" hidden="1" x14ac:dyDescent="0.2">
      <c r="A77" s="130" t="s">
        <v>83</v>
      </c>
      <c r="B77" s="35">
        <v>920</v>
      </c>
      <c r="C77" s="35" t="s">
        <v>11</v>
      </c>
      <c r="D77" s="35" t="s">
        <v>24</v>
      </c>
      <c r="E77" s="35" t="s">
        <v>113</v>
      </c>
      <c r="F77" s="48" t="s">
        <v>34</v>
      </c>
      <c r="G77" s="32">
        <v>11.4</v>
      </c>
      <c r="H77" s="32">
        <v>-11.4</v>
      </c>
      <c r="I77" s="32">
        <f>G77+H77</f>
        <v>0</v>
      </c>
      <c r="J77" s="9"/>
      <c r="K77" s="9"/>
    </row>
    <row r="78" spans="1:11" ht="52.5" hidden="1" customHeight="1" x14ac:dyDescent="0.2">
      <c r="A78" s="56" t="s">
        <v>128</v>
      </c>
      <c r="B78" s="30">
        <v>920</v>
      </c>
      <c r="C78" s="30" t="s">
        <v>11</v>
      </c>
      <c r="D78" s="30" t="s">
        <v>24</v>
      </c>
      <c r="E78" s="30" t="s">
        <v>114</v>
      </c>
      <c r="F78" s="31"/>
      <c r="G78" s="20">
        <f t="shared" ref="G78:I80" si="15">G79</f>
        <v>844.8</v>
      </c>
      <c r="H78" s="20">
        <f t="shared" si="15"/>
        <v>-844.8</v>
      </c>
      <c r="I78" s="20">
        <f t="shared" si="15"/>
        <v>0</v>
      </c>
      <c r="J78" s="9"/>
      <c r="K78" s="9"/>
    </row>
    <row r="79" spans="1:11" ht="25.5" hidden="1" x14ac:dyDescent="0.2">
      <c r="A79" s="47" t="s">
        <v>84</v>
      </c>
      <c r="B79" s="30">
        <v>920</v>
      </c>
      <c r="C79" s="30" t="s">
        <v>11</v>
      </c>
      <c r="D79" s="30" t="s">
        <v>24</v>
      </c>
      <c r="E79" s="30" t="s">
        <v>114</v>
      </c>
      <c r="F79" s="30" t="s">
        <v>49</v>
      </c>
      <c r="G79" s="20">
        <f t="shared" si="15"/>
        <v>844.8</v>
      </c>
      <c r="H79" s="20">
        <f t="shared" si="15"/>
        <v>-844.8</v>
      </c>
      <c r="I79" s="20">
        <f t="shared" si="15"/>
        <v>0</v>
      </c>
      <c r="J79" s="9"/>
      <c r="K79" s="9"/>
    </row>
    <row r="80" spans="1:11" ht="25.5" hidden="1" x14ac:dyDescent="0.2">
      <c r="A80" s="47" t="s">
        <v>85</v>
      </c>
      <c r="B80" s="30">
        <v>920</v>
      </c>
      <c r="C80" s="30" t="s">
        <v>11</v>
      </c>
      <c r="D80" s="30" t="s">
        <v>24</v>
      </c>
      <c r="E80" s="30" t="s">
        <v>114</v>
      </c>
      <c r="F80" s="30" t="s">
        <v>50</v>
      </c>
      <c r="G80" s="20">
        <f t="shared" si="15"/>
        <v>844.8</v>
      </c>
      <c r="H80" s="20">
        <f t="shared" si="15"/>
        <v>-844.8</v>
      </c>
      <c r="I80" s="20">
        <f t="shared" si="15"/>
        <v>0</v>
      </c>
      <c r="J80" s="9"/>
      <c r="K80" s="9"/>
    </row>
    <row r="81" spans="1:11" ht="25.5" hidden="1" x14ac:dyDescent="0.2">
      <c r="A81" s="59" t="s">
        <v>86</v>
      </c>
      <c r="B81" s="35">
        <v>920</v>
      </c>
      <c r="C81" s="35" t="s">
        <v>11</v>
      </c>
      <c r="D81" s="35" t="s">
        <v>24</v>
      </c>
      <c r="E81" s="35" t="s">
        <v>114</v>
      </c>
      <c r="F81" s="48" t="s">
        <v>36</v>
      </c>
      <c r="G81" s="32">
        <v>844.8</v>
      </c>
      <c r="H81" s="32">
        <v>-844.8</v>
      </c>
      <c r="I81" s="32">
        <f>G81+H81</f>
        <v>0</v>
      </c>
      <c r="J81" s="9"/>
      <c r="K81" s="9"/>
    </row>
    <row r="82" spans="1:11" ht="21.75" customHeight="1" x14ac:dyDescent="0.2">
      <c r="A82" s="55" t="s">
        <v>57</v>
      </c>
      <c r="B82" s="34">
        <v>920</v>
      </c>
      <c r="C82" s="34" t="s">
        <v>12</v>
      </c>
      <c r="D82" s="34" t="s">
        <v>26</v>
      </c>
      <c r="E82" s="34"/>
      <c r="F82" s="34" t="s">
        <v>7</v>
      </c>
      <c r="G82" s="16">
        <f>G83+G89+G97</f>
        <v>55203.799999999988</v>
      </c>
      <c r="H82" s="16">
        <f>H83+H89+H97</f>
        <v>53847.100000000006</v>
      </c>
      <c r="I82" s="16">
        <f>I83+I89+I97</f>
        <v>109050.9</v>
      </c>
      <c r="J82" s="9"/>
      <c r="K82" s="9"/>
    </row>
    <row r="83" spans="1:11" ht="15" x14ac:dyDescent="0.2">
      <c r="A83" s="60" t="s">
        <v>58</v>
      </c>
      <c r="B83" s="36" t="s">
        <v>23</v>
      </c>
      <c r="C83" s="30" t="s">
        <v>12</v>
      </c>
      <c r="D83" s="30" t="s">
        <v>9</v>
      </c>
      <c r="E83" s="36"/>
      <c r="F83" s="36" t="s">
        <v>7</v>
      </c>
      <c r="G83" s="18">
        <f t="shared" ref="G83:I87" si="16">G84</f>
        <v>200</v>
      </c>
      <c r="H83" s="18">
        <f t="shared" si="16"/>
        <v>0</v>
      </c>
      <c r="I83" s="18">
        <f t="shared" si="16"/>
        <v>200</v>
      </c>
      <c r="J83" s="9"/>
      <c r="K83" s="9"/>
    </row>
    <row r="84" spans="1:11" ht="15" x14ac:dyDescent="0.2">
      <c r="A84" s="5" t="s">
        <v>46</v>
      </c>
      <c r="B84" s="30">
        <v>920</v>
      </c>
      <c r="C84" s="30" t="s">
        <v>12</v>
      </c>
      <c r="D84" s="30" t="s">
        <v>9</v>
      </c>
      <c r="E84" s="10" t="s">
        <v>47</v>
      </c>
      <c r="F84" s="36"/>
      <c r="G84" s="18">
        <f t="shared" si="16"/>
        <v>200</v>
      </c>
      <c r="H84" s="18">
        <f t="shared" si="16"/>
        <v>0</v>
      </c>
      <c r="I84" s="18">
        <f t="shared" si="16"/>
        <v>200</v>
      </c>
      <c r="J84" s="9"/>
      <c r="K84" s="9"/>
    </row>
    <row r="85" spans="1:11" ht="15" x14ac:dyDescent="0.2">
      <c r="A85" s="56" t="s">
        <v>66</v>
      </c>
      <c r="B85" s="36" t="s">
        <v>23</v>
      </c>
      <c r="C85" s="30" t="s">
        <v>12</v>
      </c>
      <c r="D85" s="30" t="s">
        <v>9</v>
      </c>
      <c r="E85" s="36" t="s">
        <v>93</v>
      </c>
      <c r="F85" s="36"/>
      <c r="G85" s="20">
        <f t="shared" si="16"/>
        <v>200</v>
      </c>
      <c r="H85" s="20">
        <f t="shared" si="16"/>
        <v>0</v>
      </c>
      <c r="I85" s="20">
        <f t="shared" si="16"/>
        <v>200</v>
      </c>
      <c r="J85" s="9"/>
      <c r="K85" s="9"/>
    </row>
    <row r="86" spans="1:11" ht="25.5" x14ac:dyDescent="0.2">
      <c r="A86" s="47" t="s">
        <v>84</v>
      </c>
      <c r="B86" s="30">
        <v>920</v>
      </c>
      <c r="C86" s="30" t="s">
        <v>12</v>
      </c>
      <c r="D86" s="30" t="s">
        <v>9</v>
      </c>
      <c r="E86" s="36" t="s">
        <v>93</v>
      </c>
      <c r="F86" s="30" t="s">
        <v>49</v>
      </c>
      <c r="G86" s="20">
        <f t="shared" si="16"/>
        <v>200</v>
      </c>
      <c r="H86" s="20">
        <f t="shared" si="16"/>
        <v>0</v>
      </c>
      <c r="I86" s="20">
        <f t="shared" si="16"/>
        <v>200</v>
      </c>
      <c r="J86" s="9"/>
      <c r="K86" s="9"/>
    </row>
    <row r="87" spans="1:11" ht="25.5" x14ac:dyDescent="0.2">
      <c r="A87" s="47" t="s">
        <v>85</v>
      </c>
      <c r="B87" s="30">
        <v>920</v>
      </c>
      <c r="C87" s="30" t="s">
        <v>12</v>
      </c>
      <c r="D87" s="30" t="s">
        <v>9</v>
      </c>
      <c r="E87" s="36" t="s">
        <v>93</v>
      </c>
      <c r="F87" s="30" t="s">
        <v>50</v>
      </c>
      <c r="G87" s="20">
        <f t="shared" si="16"/>
        <v>200</v>
      </c>
      <c r="H87" s="20">
        <f t="shared" si="16"/>
        <v>0</v>
      </c>
      <c r="I87" s="20">
        <f t="shared" si="16"/>
        <v>200</v>
      </c>
      <c r="J87" s="9"/>
      <c r="K87" s="9"/>
    </row>
    <row r="88" spans="1:11" ht="25.5" x14ac:dyDescent="0.2">
      <c r="A88" s="130" t="s">
        <v>83</v>
      </c>
      <c r="B88" s="37" t="s">
        <v>23</v>
      </c>
      <c r="C88" s="35" t="s">
        <v>12</v>
      </c>
      <c r="D88" s="35" t="s">
        <v>9</v>
      </c>
      <c r="E88" s="37" t="s">
        <v>93</v>
      </c>
      <c r="F88" s="37" t="s">
        <v>34</v>
      </c>
      <c r="G88" s="32">
        <v>200</v>
      </c>
      <c r="H88" s="32">
        <v>0</v>
      </c>
      <c r="I88" s="32">
        <f>G88+H88</f>
        <v>200</v>
      </c>
      <c r="J88" s="9"/>
      <c r="K88" s="9"/>
    </row>
    <row r="89" spans="1:11" ht="18" customHeight="1" x14ac:dyDescent="0.2">
      <c r="A89" s="56" t="s">
        <v>20</v>
      </c>
      <c r="B89" s="30">
        <v>920</v>
      </c>
      <c r="C89" s="30" t="s">
        <v>12</v>
      </c>
      <c r="D89" s="30" t="s">
        <v>13</v>
      </c>
      <c r="E89" s="30"/>
      <c r="F89" s="30"/>
      <c r="G89" s="18">
        <f t="shared" ref="G89:I90" si="17">G90</f>
        <v>10471.200000000001</v>
      </c>
      <c r="H89" s="18">
        <f t="shared" si="17"/>
        <v>0</v>
      </c>
      <c r="I89" s="18">
        <f t="shared" si="17"/>
        <v>10471.200000000001</v>
      </c>
      <c r="J89" s="9"/>
      <c r="K89" s="9"/>
    </row>
    <row r="90" spans="1:11" ht="15" x14ac:dyDescent="0.2">
      <c r="A90" s="5" t="s">
        <v>46</v>
      </c>
      <c r="B90" s="30">
        <v>920</v>
      </c>
      <c r="C90" s="30" t="s">
        <v>12</v>
      </c>
      <c r="D90" s="30" t="s">
        <v>13</v>
      </c>
      <c r="E90" s="10" t="s">
        <v>47</v>
      </c>
      <c r="F90" s="30"/>
      <c r="G90" s="18">
        <f t="shared" si="17"/>
        <v>10471.200000000001</v>
      </c>
      <c r="H90" s="18">
        <f t="shared" si="17"/>
        <v>0</v>
      </c>
      <c r="I90" s="18">
        <f t="shared" si="17"/>
        <v>10471.200000000001</v>
      </c>
      <c r="J90" s="9"/>
      <c r="K90" s="9"/>
    </row>
    <row r="91" spans="1:11" ht="15" x14ac:dyDescent="0.2">
      <c r="A91" s="56" t="s">
        <v>21</v>
      </c>
      <c r="B91" s="30" t="s">
        <v>23</v>
      </c>
      <c r="C91" s="30" t="s">
        <v>12</v>
      </c>
      <c r="D91" s="30" t="s">
        <v>13</v>
      </c>
      <c r="E91" s="30" t="s">
        <v>94</v>
      </c>
      <c r="F91" s="30"/>
      <c r="G91" s="20">
        <f>G92+G95</f>
        <v>10471.200000000001</v>
      </c>
      <c r="H91" s="20">
        <f>H92+H95</f>
        <v>0</v>
      </c>
      <c r="I91" s="20">
        <f>I92+I95</f>
        <v>10471.200000000001</v>
      </c>
      <c r="J91" s="9"/>
      <c r="K91" s="9"/>
    </row>
    <row r="92" spans="1:11" ht="25.5" x14ac:dyDescent="0.2">
      <c r="A92" s="47" t="s">
        <v>84</v>
      </c>
      <c r="B92" s="30">
        <v>920</v>
      </c>
      <c r="C92" s="30" t="s">
        <v>12</v>
      </c>
      <c r="D92" s="30" t="s">
        <v>13</v>
      </c>
      <c r="E92" s="30" t="s">
        <v>94</v>
      </c>
      <c r="F92" s="30" t="s">
        <v>49</v>
      </c>
      <c r="G92" s="20">
        <f t="shared" ref="G92:I93" si="18">G93</f>
        <v>1315</v>
      </c>
      <c r="H92" s="20">
        <f t="shared" si="18"/>
        <v>0</v>
      </c>
      <c r="I92" s="20">
        <f t="shared" si="18"/>
        <v>1315</v>
      </c>
      <c r="J92" s="9"/>
      <c r="K92" s="9"/>
    </row>
    <row r="93" spans="1:11" ht="25.5" x14ac:dyDescent="0.2">
      <c r="A93" s="47" t="s">
        <v>85</v>
      </c>
      <c r="B93" s="30">
        <v>920</v>
      </c>
      <c r="C93" s="30" t="s">
        <v>12</v>
      </c>
      <c r="D93" s="30" t="s">
        <v>13</v>
      </c>
      <c r="E93" s="30" t="s">
        <v>94</v>
      </c>
      <c r="F93" s="30" t="s">
        <v>50</v>
      </c>
      <c r="G93" s="20">
        <f t="shared" si="18"/>
        <v>1315</v>
      </c>
      <c r="H93" s="20">
        <f t="shared" si="18"/>
        <v>0</v>
      </c>
      <c r="I93" s="20">
        <f t="shared" si="18"/>
        <v>1315</v>
      </c>
      <c r="J93" s="9"/>
      <c r="K93" s="9"/>
    </row>
    <row r="94" spans="1:11" ht="25.5" x14ac:dyDescent="0.2">
      <c r="A94" s="59" t="s">
        <v>86</v>
      </c>
      <c r="B94" s="35" t="s">
        <v>23</v>
      </c>
      <c r="C94" s="35" t="s">
        <v>12</v>
      </c>
      <c r="D94" s="35" t="s">
        <v>13</v>
      </c>
      <c r="E94" s="35" t="s">
        <v>94</v>
      </c>
      <c r="F94" s="35" t="s">
        <v>36</v>
      </c>
      <c r="G94" s="32">
        <v>1315</v>
      </c>
      <c r="H94" s="32">
        <v>0</v>
      </c>
      <c r="I94" s="32">
        <f>G94+H94</f>
        <v>1315</v>
      </c>
      <c r="J94" s="9"/>
      <c r="K94" s="9"/>
    </row>
    <row r="95" spans="1:11" ht="15" x14ac:dyDescent="0.2">
      <c r="A95" s="56" t="s">
        <v>51</v>
      </c>
      <c r="B95" s="30" t="s">
        <v>23</v>
      </c>
      <c r="C95" s="30" t="s">
        <v>12</v>
      </c>
      <c r="D95" s="30" t="s">
        <v>13</v>
      </c>
      <c r="E95" s="30" t="s">
        <v>94</v>
      </c>
      <c r="F95" s="30" t="s">
        <v>52</v>
      </c>
      <c r="G95" s="20">
        <f>G96</f>
        <v>9156.2000000000007</v>
      </c>
      <c r="H95" s="20">
        <f>H96</f>
        <v>0</v>
      </c>
      <c r="I95" s="20">
        <f>I96</f>
        <v>9156.2000000000007</v>
      </c>
      <c r="J95" s="9"/>
      <c r="K95" s="9"/>
    </row>
    <row r="96" spans="1:11" ht="37.5" customHeight="1" x14ac:dyDescent="0.2">
      <c r="A96" s="61" t="s">
        <v>91</v>
      </c>
      <c r="B96" s="35" t="s">
        <v>23</v>
      </c>
      <c r="C96" s="35" t="s">
        <v>12</v>
      </c>
      <c r="D96" s="35" t="s">
        <v>13</v>
      </c>
      <c r="E96" s="35" t="s">
        <v>94</v>
      </c>
      <c r="F96" s="35" t="s">
        <v>35</v>
      </c>
      <c r="G96" s="32">
        <v>9156.2000000000007</v>
      </c>
      <c r="H96" s="32">
        <v>0</v>
      </c>
      <c r="I96" s="32">
        <f>G96+H96</f>
        <v>9156.2000000000007</v>
      </c>
      <c r="J96" s="9"/>
      <c r="K96" s="9"/>
    </row>
    <row r="97" spans="1:11" ht="15" x14ac:dyDescent="0.2">
      <c r="A97" s="60" t="s">
        <v>16</v>
      </c>
      <c r="B97" s="30">
        <v>920</v>
      </c>
      <c r="C97" s="30" t="s">
        <v>12</v>
      </c>
      <c r="D97" s="30" t="s">
        <v>10</v>
      </c>
      <c r="E97" s="30"/>
      <c r="F97" s="30" t="s">
        <v>7</v>
      </c>
      <c r="G97" s="21">
        <f>G98</f>
        <v>44532.599999999991</v>
      </c>
      <c r="H97" s="21">
        <f>H98</f>
        <v>53847.100000000006</v>
      </c>
      <c r="I97" s="21">
        <f>I98</f>
        <v>98379.7</v>
      </c>
      <c r="J97" s="9"/>
      <c r="K97" s="9"/>
    </row>
    <row r="98" spans="1:11" ht="15" x14ac:dyDescent="0.2">
      <c r="A98" s="5" t="s">
        <v>46</v>
      </c>
      <c r="B98" s="30">
        <v>920</v>
      </c>
      <c r="C98" s="30" t="s">
        <v>12</v>
      </c>
      <c r="D98" s="30" t="s">
        <v>10</v>
      </c>
      <c r="E98" s="10" t="s">
        <v>47</v>
      </c>
      <c r="F98" s="30"/>
      <c r="G98" s="21">
        <f>G103+G108+G112+G116+G120+G99</f>
        <v>44532.599999999991</v>
      </c>
      <c r="H98" s="21">
        <f t="shared" ref="H98:I98" si="19">H103+H108+H112+H116+H120+H99</f>
        <v>53847.100000000006</v>
      </c>
      <c r="I98" s="21">
        <f t="shared" si="19"/>
        <v>98379.7</v>
      </c>
      <c r="J98" s="9"/>
      <c r="K98" s="9"/>
    </row>
    <row r="99" spans="1:11" ht="28.5" customHeight="1" x14ac:dyDescent="0.2">
      <c r="A99" s="56" t="s">
        <v>168</v>
      </c>
      <c r="B99" s="30" t="s">
        <v>23</v>
      </c>
      <c r="C99" s="30" t="s">
        <v>12</v>
      </c>
      <c r="D99" s="30" t="s">
        <v>10</v>
      </c>
      <c r="E99" s="30" t="s">
        <v>169</v>
      </c>
      <c r="F99" s="31"/>
      <c r="G99" s="18">
        <f>G102</f>
        <v>0</v>
      </c>
      <c r="H99" s="18">
        <f>H102</f>
        <v>53614.8</v>
      </c>
      <c r="I99" s="18">
        <f>I102</f>
        <v>53614.8</v>
      </c>
      <c r="J99" s="9"/>
      <c r="K99" s="9"/>
    </row>
    <row r="100" spans="1:11" ht="25.5" x14ac:dyDescent="0.2">
      <c r="A100" s="47" t="s">
        <v>84</v>
      </c>
      <c r="B100" s="30">
        <v>920</v>
      </c>
      <c r="C100" s="30" t="s">
        <v>12</v>
      </c>
      <c r="D100" s="30" t="s">
        <v>10</v>
      </c>
      <c r="E100" s="30" t="s">
        <v>169</v>
      </c>
      <c r="F100" s="30" t="s">
        <v>49</v>
      </c>
      <c r="G100" s="18">
        <f t="shared" ref="G100:I101" si="20">G101</f>
        <v>0</v>
      </c>
      <c r="H100" s="18">
        <f t="shared" si="20"/>
        <v>53614.8</v>
      </c>
      <c r="I100" s="18">
        <f t="shared" si="20"/>
        <v>53614.8</v>
      </c>
      <c r="J100" s="9"/>
      <c r="K100" s="9"/>
    </row>
    <row r="101" spans="1:11" ht="25.5" x14ac:dyDescent="0.2">
      <c r="A101" s="47" t="s">
        <v>85</v>
      </c>
      <c r="B101" s="30">
        <v>920</v>
      </c>
      <c r="C101" s="30" t="s">
        <v>12</v>
      </c>
      <c r="D101" s="30" t="s">
        <v>10</v>
      </c>
      <c r="E101" s="30" t="s">
        <v>169</v>
      </c>
      <c r="F101" s="30" t="s">
        <v>50</v>
      </c>
      <c r="G101" s="18">
        <f t="shared" si="20"/>
        <v>0</v>
      </c>
      <c r="H101" s="18">
        <f t="shared" si="20"/>
        <v>53614.8</v>
      </c>
      <c r="I101" s="18">
        <f t="shared" si="20"/>
        <v>53614.8</v>
      </c>
      <c r="J101" s="9"/>
      <c r="K101" s="9"/>
    </row>
    <row r="102" spans="1:11" ht="25.5" x14ac:dyDescent="0.2">
      <c r="A102" s="130" t="s">
        <v>83</v>
      </c>
      <c r="B102" s="35" t="s">
        <v>23</v>
      </c>
      <c r="C102" s="35" t="s">
        <v>12</v>
      </c>
      <c r="D102" s="35" t="s">
        <v>10</v>
      </c>
      <c r="E102" s="35" t="s">
        <v>169</v>
      </c>
      <c r="F102" s="48" t="s">
        <v>34</v>
      </c>
      <c r="G102" s="32">
        <v>0</v>
      </c>
      <c r="H102" s="32">
        <f>49614.8+4000</f>
        <v>53614.8</v>
      </c>
      <c r="I102" s="32">
        <f>G102+H102</f>
        <v>53614.8</v>
      </c>
      <c r="J102" s="9"/>
      <c r="K102" s="9"/>
    </row>
    <row r="103" spans="1:11" ht="15" x14ac:dyDescent="0.2">
      <c r="A103" s="56" t="s">
        <v>17</v>
      </c>
      <c r="B103" s="30">
        <v>920</v>
      </c>
      <c r="C103" s="30" t="s">
        <v>12</v>
      </c>
      <c r="D103" s="30" t="s">
        <v>10</v>
      </c>
      <c r="E103" s="30" t="s">
        <v>95</v>
      </c>
      <c r="F103" s="30" t="s">
        <v>7</v>
      </c>
      <c r="G103" s="18">
        <f t="shared" ref="G103:I104" si="21">G104</f>
        <v>15005.1</v>
      </c>
      <c r="H103" s="18">
        <f t="shared" si="21"/>
        <v>1967.6</v>
      </c>
      <c r="I103" s="18">
        <f t="shared" si="21"/>
        <v>16972.7</v>
      </c>
      <c r="J103" s="9"/>
      <c r="K103" s="9"/>
    </row>
    <row r="104" spans="1:11" ht="25.5" x14ac:dyDescent="0.2">
      <c r="A104" s="47" t="s">
        <v>84</v>
      </c>
      <c r="B104" s="30">
        <v>920</v>
      </c>
      <c r="C104" s="30" t="s">
        <v>12</v>
      </c>
      <c r="D104" s="30" t="s">
        <v>10</v>
      </c>
      <c r="E104" s="30" t="s">
        <v>95</v>
      </c>
      <c r="F104" s="30" t="s">
        <v>49</v>
      </c>
      <c r="G104" s="18">
        <f t="shared" si="21"/>
        <v>15005.1</v>
      </c>
      <c r="H104" s="18">
        <f t="shared" si="21"/>
        <v>1967.6</v>
      </c>
      <c r="I104" s="18">
        <f t="shared" si="21"/>
        <v>16972.7</v>
      </c>
      <c r="J104" s="9"/>
      <c r="K104" s="9"/>
    </row>
    <row r="105" spans="1:11" ht="25.5" x14ac:dyDescent="0.2">
      <c r="A105" s="47" t="s">
        <v>85</v>
      </c>
      <c r="B105" s="30">
        <v>920</v>
      </c>
      <c r="C105" s="30" t="s">
        <v>12</v>
      </c>
      <c r="D105" s="30" t="s">
        <v>10</v>
      </c>
      <c r="E105" s="30" t="s">
        <v>95</v>
      </c>
      <c r="F105" s="30" t="s">
        <v>50</v>
      </c>
      <c r="G105" s="18">
        <f>G107+G106</f>
        <v>15005.1</v>
      </c>
      <c r="H105" s="18">
        <f>H107+H106</f>
        <v>1967.6</v>
      </c>
      <c r="I105" s="18">
        <f>I107+I106</f>
        <v>16972.7</v>
      </c>
      <c r="J105" s="9"/>
      <c r="K105" s="9"/>
    </row>
    <row r="106" spans="1:11" ht="25.5" x14ac:dyDescent="0.2">
      <c r="A106" s="58" t="s">
        <v>86</v>
      </c>
      <c r="B106" s="48">
        <v>920</v>
      </c>
      <c r="C106" s="48" t="s">
        <v>12</v>
      </c>
      <c r="D106" s="48" t="s">
        <v>10</v>
      </c>
      <c r="E106" s="35" t="s">
        <v>95</v>
      </c>
      <c r="F106" s="48" t="s">
        <v>36</v>
      </c>
      <c r="G106" s="32">
        <v>4000</v>
      </c>
      <c r="H106" s="32">
        <v>1967.5</v>
      </c>
      <c r="I106" s="32">
        <f>G106+H106</f>
        <v>5967.5</v>
      </c>
      <c r="J106" s="9"/>
      <c r="K106" s="9"/>
    </row>
    <row r="107" spans="1:11" ht="25.5" x14ac:dyDescent="0.2">
      <c r="A107" s="130" t="s">
        <v>83</v>
      </c>
      <c r="B107" s="48" t="s">
        <v>23</v>
      </c>
      <c r="C107" s="48" t="s">
        <v>12</v>
      </c>
      <c r="D107" s="48" t="s">
        <v>10</v>
      </c>
      <c r="E107" s="35" t="s">
        <v>95</v>
      </c>
      <c r="F107" s="48" t="s">
        <v>34</v>
      </c>
      <c r="G107" s="32">
        <v>11005.1</v>
      </c>
      <c r="H107" s="32">
        <v>0.1</v>
      </c>
      <c r="I107" s="32">
        <f>G107+H107</f>
        <v>11005.2</v>
      </c>
      <c r="J107" s="9"/>
      <c r="K107" s="9"/>
    </row>
    <row r="108" spans="1:11" ht="15" x14ac:dyDescent="0.2">
      <c r="A108" s="56" t="s">
        <v>18</v>
      </c>
      <c r="B108" s="30">
        <v>920</v>
      </c>
      <c r="C108" s="30" t="s">
        <v>12</v>
      </c>
      <c r="D108" s="30" t="s">
        <v>10</v>
      </c>
      <c r="E108" s="30" t="s">
        <v>96</v>
      </c>
      <c r="F108" s="30"/>
      <c r="G108" s="21">
        <f>G111</f>
        <v>2300</v>
      </c>
      <c r="H108" s="21">
        <f>H111</f>
        <v>0</v>
      </c>
      <c r="I108" s="21">
        <f>I111</f>
        <v>2300</v>
      </c>
      <c r="J108" s="9"/>
      <c r="K108" s="9"/>
    </row>
    <row r="109" spans="1:11" ht="25.5" x14ac:dyDescent="0.2">
      <c r="A109" s="47" t="s">
        <v>84</v>
      </c>
      <c r="B109" s="30">
        <v>920</v>
      </c>
      <c r="C109" s="30" t="s">
        <v>12</v>
      </c>
      <c r="D109" s="30" t="s">
        <v>10</v>
      </c>
      <c r="E109" s="30" t="s">
        <v>96</v>
      </c>
      <c r="F109" s="30" t="s">
        <v>49</v>
      </c>
      <c r="G109" s="21">
        <f t="shared" ref="G109:I110" si="22">G110</f>
        <v>2300</v>
      </c>
      <c r="H109" s="21">
        <f t="shared" si="22"/>
        <v>0</v>
      </c>
      <c r="I109" s="21">
        <f t="shared" si="22"/>
        <v>2300</v>
      </c>
      <c r="J109" s="9"/>
      <c r="K109" s="9"/>
    </row>
    <row r="110" spans="1:11" ht="25.5" x14ac:dyDescent="0.2">
      <c r="A110" s="47" t="s">
        <v>85</v>
      </c>
      <c r="B110" s="30">
        <v>920</v>
      </c>
      <c r="C110" s="30" t="s">
        <v>12</v>
      </c>
      <c r="D110" s="30" t="s">
        <v>10</v>
      </c>
      <c r="E110" s="30" t="s">
        <v>96</v>
      </c>
      <c r="F110" s="30" t="s">
        <v>50</v>
      </c>
      <c r="G110" s="21">
        <f t="shared" si="22"/>
        <v>2300</v>
      </c>
      <c r="H110" s="21">
        <f t="shared" si="22"/>
        <v>0</v>
      </c>
      <c r="I110" s="21">
        <f t="shared" si="22"/>
        <v>2300</v>
      </c>
      <c r="J110" s="9"/>
      <c r="K110" s="9"/>
    </row>
    <row r="111" spans="1:11" ht="25.5" x14ac:dyDescent="0.2">
      <c r="A111" s="130" t="s">
        <v>83</v>
      </c>
      <c r="B111" s="35">
        <v>920</v>
      </c>
      <c r="C111" s="35" t="s">
        <v>12</v>
      </c>
      <c r="D111" s="35" t="s">
        <v>10</v>
      </c>
      <c r="E111" s="35" t="s">
        <v>96</v>
      </c>
      <c r="F111" s="35" t="s">
        <v>34</v>
      </c>
      <c r="G111" s="32">
        <v>2300</v>
      </c>
      <c r="H111" s="32">
        <v>0</v>
      </c>
      <c r="I111" s="32">
        <f>G111+H111</f>
        <v>2300</v>
      </c>
      <c r="J111" s="9"/>
      <c r="K111" s="9"/>
    </row>
    <row r="112" spans="1:11" ht="15" x14ac:dyDescent="0.2">
      <c r="A112" s="56" t="s">
        <v>19</v>
      </c>
      <c r="B112" s="30">
        <v>920</v>
      </c>
      <c r="C112" s="30" t="s">
        <v>12</v>
      </c>
      <c r="D112" s="30" t="s">
        <v>10</v>
      </c>
      <c r="E112" s="30" t="s">
        <v>97</v>
      </c>
      <c r="F112" s="30" t="s">
        <v>7</v>
      </c>
      <c r="G112" s="21">
        <f>G115</f>
        <v>1300</v>
      </c>
      <c r="H112" s="21">
        <f>H115</f>
        <v>0</v>
      </c>
      <c r="I112" s="21">
        <f>I115</f>
        <v>1300</v>
      </c>
      <c r="J112" s="9"/>
      <c r="K112" s="9"/>
    </row>
    <row r="113" spans="1:11" ht="25.5" x14ac:dyDescent="0.2">
      <c r="A113" s="47" t="s">
        <v>84</v>
      </c>
      <c r="B113" s="30">
        <v>920</v>
      </c>
      <c r="C113" s="30" t="s">
        <v>12</v>
      </c>
      <c r="D113" s="30" t="s">
        <v>10</v>
      </c>
      <c r="E113" s="30" t="s">
        <v>97</v>
      </c>
      <c r="F113" s="30" t="s">
        <v>49</v>
      </c>
      <c r="G113" s="21">
        <f t="shared" ref="G113:I114" si="23">G114</f>
        <v>1300</v>
      </c>
      <c r="H113" s="21">
        <f t="shared" si="23"/>
        <v>0</v>
      </c>
      <c r="I113" s="21">
        <f t="shared" si="23"/>
        <v>1300</v>
      </c>
      <c r="J113" s="9"/>
      <c r="K113" s="9"/>
    </row>
    <row r="114" spans="1:11" ht="25.5" x14ac:dyDescent="0.2">
      <c r="A114" s="47" t="s">
        <v>85</v>
      </c>
      <c r="B114" s="30">
        <v>920</v>
      </c>
      <c r="C114" s="30" t="s">
        <v>12</v>
      </c>
      <c r="D114" s="30" t="s">
        <v>10</v>
      </c>
      <c r="E114" s="30" t="s">
        <v>97</v>
      </c>
      <c r="F114" s="30" t="s">
        <v>50</v>
      </c>
      <c r="G114" s="21">
        <f t="shared" si="23"/>
        <v>1300</v>
      </c>
      <c r="H114" s="21">
        <f t="shared" si="23"/>
        <v>0</v>
      </c>
      <c r="I114" s="21">
        <f t="shared" si="23"/>
        <v>1300</v>
      </c>
      <c r="J114" s="9"/>
      <c r="K114" s="9"/>
    </row>
    <row r="115" spans="1:11" ht="25.5" x14ac:dyDescent="0.2">
      <c r="A115" s="130" t="s">
        <v>83</v>
      </c>
      <c r="B115" s="35">
        <v>920</v>
      </c>
      <c r="C115" s="35" t="s">
        <v>12</v>
      </c>
      <c r="D115" s="35" t="s">
        <v>10</v>
      </c>
      <c r="E115" s="35" t="s">
        <v>97</v>
      </c>
      <c r="F115" s="35" t="s">
        <v>34</v>
      </c>
      <c r="G115" s="32">
        <v>1300</v>
      </c>
      <c r="H115" s="32">
        <v>0</v>
      </c>
      <c r="I115" s="32">
        <f>G115+H115</f>
        <v>1300</v>
      </c>
      <c r="J115" s="9"/>
      <c r="K115" s="9"/>
    </row>
    <row r="116" spans="1:11" ht="15" x14ac:dyDescent="0.2">
      <c r="A116" s="56" t="s">
        <v>98</v>
      </c>
      <c r="B116" s="30">
        <v>920</v>
      </c>
      <c r="C116" s="30" t="s">
        <v>12</v>
      </c>
      <c r="D116" s="30" t="s">
        <v>10</v>
      </c>
      <c r="E116" s="30" t="s">
        <v>99</v>
      </c>
      <c r="F116" s="30" t="s">
        <v>7</v>
      </c>
      <c r="G116" s="21">
        <f>G119</f>
        <v>22434.799999999999</v>
      </c>
      <c r="H116" s="21">
        <f>H119</f>
        <v>-875.80000000000007</v>
      </c>
      <c r="I116" s="21">
        <f>I119</f>
        <v>21559</v>
      </c>
      <c r="J116" s="9"/>
      <c r="K116" s="9"/>
    </row>
    <row r="117" spans="1:11" ht="25.5" x14ac:dyDescent="0.2">
      <c r="A117" s="47" t="s">
        <v>84</v>
      </c>
      <c r="B117" s="30">
        <v>920</v>
      </c>
      <c r="C117" s="30" t="s">
        <v>12</v>
      </c>
      <c r="D117" s="30" t="s">
        <v>10</v>
      </c>
      <c r="E117" s="30" t="s">
        <v>99</v>
      </c>
      <c r="F117" s="30" t="s">
        <v>49</v>
      </c>
      <c r="G117" s="21">
        <f t="shared" ref="G117:I118" si="24">G118</f>
        <v>22434.799999999999</v>
      </c>
      <c r="H117" s="21">
        <f t="shared" si="24"/>
        <v>-875.80000000000007</v>
      </c>
      <c r="I117" s="21">
        <f t="shared" si="24"/>
        <v>21559</v>
      </c>
      <c r="J117" s="9"/>
      <c r="K117" s="9"/>
    </row>
    <row r="118" spans="1:11" ht="25.5" x14ac:dyDescent="0.2">
      <c r="A118" s="47" t="s">
        <v>85</v>
      </c>
      <c r="B118" s="30">
        <v>920</v>
      </c>
      <c r="C118" s="30" t="s">
        <v>12</v>
      </c>
      <c r="D118" s="30" t="s">
        <v>10</v>
      </c>
      <c r="E118" s="30" t="s">
        <v>99</v>
      </c>
      <c r="F118" s="30" t="s">
        <v>50</v>
      </c>
      <c r="G118" s="21">
        <f t="shared" si="24"/>
        <v>22434.799999999999</v>
      </c>
      <c r="H118" s="21">
        <f t="shared" si="24"/>
        <v>-875.80000000000007</v>
      </c>
      <c r="I118" s="21">
        <f t="shared" si="24"/>
        <v>21559</v>
      </c>
      <c r="J118" s="9"/>
      <c r="K118" s="9"/>
    </row>
    <row r="119" spans="1:11" ht="25.5" x14ac:dyDescent="0.2">
      <c r="A119" s="130" t="s">
        <v>83</v>
      </c>
      <c r="B119" s="35">
        <v>920</v>
      </c>
      <c r="C119" s="35" t="s">
        <v>12</v>
      </c>
      <c r="D119" s="35" t="s">
        <v>10</v>
      </c>
      <c r="E119" s="35" t="s">
        <v>99</v>
      </c>
      <c r="F119" s="35" t="s">
        <v>34</v>
      </c>
      <c r="G119" s="32">
        <v>22434.799999999999</v>
      </c>
      <c r="H119" s="32">
        <f>232.3-1108-0.1</f>
        <v>-875.80000000000007</v>
      </c>
      <c r="I119" s="32">
        <f>G119+H119</f>
        <v>21559</v>
      </c>
      <c r="J119" s="9"/>
      <c r="K119" s="9"/>
    </row>
    <row r="120" spans="1:11" ht="42" customHeight="1" x14ac:dyDescent="0.2">
      <c r="A120" s="128" t="s">
        <v>112</v>
      </c>
      <c r="B120" s="31" t="s">
        <v>23</v>
      </c>
      <c r="C120" s="31" t="s">
        <v>12</v>
      </c>
      <c r="D120" s="31" t="s">
        <v>10</v>
      </c>
      <c r="E120" s="30" t="s">
        <v>105</v>
      </c>
      <c r="F120" s="31"/>
      <c r="G120" s="20">
        <f t="shared" ref="G120:I122" si="25">G121</f>
        <v>3492.7</v>
      </c>
      <c r="H120" s="20">
        <f t="shared" si="25"/>
        <v>-859.5</v>
      </c>
      <c r="I120" s="20">
        <f t="shared" si="25"/>
        <v>2633.2</v>
      </c>
      <c r="J120" s="9"/>
      <c r="K120" s="9"/>
    </row>
    <row r="121" spans="1:11" ht="27" customHeight="1" x14ac:dyDescent="0.2">
      <c r="A121" s="57" t="s">
        <v>87</v>
      </c>
      <c r="B121" s="31" t="s">
        <v>23</v>
      </c>
      <c r="C121" s="31" t="s">
        <v>12</v>
      </c>
      <c r="D121" s="31" t="s">
        <v>10</v>
      </c>
      <c r="E121" s="30" t="s">
        <v>105</v>
      </c>
      <c r="F121" s="31" t="s">
        <v>64</v>
      </c>
      <c r="G121" s="20">
        <f t="shared" si="25"/>
        <v>3492.7</v>
      </c>
      <c r="H121" s="20">
        <f t="shared" si="25"/>
        <v>-859.5</v>
      </c>
      <c r="I121" s="20">
        <f t="shared" si="25"/>
        <v>2633.2</v>
      </c>
      <c r="J121" s="9"/>
      <c r="K121" s="9"/>
    </row>
    <row r="122" spans="1:11" ht="15" x14ac:dyDescent="0.2">
      <c r="A122" s="57" t="s">
        <v>65</v>
      </c>
      <c r="B122" s="31" t="s">
        <v>23</v>
      </c>
      <c r="C122" s="31" t="s">
        <v>12</v>
      </c>
      <c r="D122" s="31" t="s">
        <v>10</v>
      </c>
      <c r="E122" s="30" t="s">
        <v>105</v>
      </c>
      <c r="F122" s="31" t="s">
        <v>63</v>
      </c>
      <c r="G122" s="20">
        <f t="shared" si="25"/>
        <v>3492.7</v>
      </c>
      <c r="H122" s="20">
        <f t="shared" si="25"/>
        <v>-859.5</v>
      </c>
      <c r="I122" s="20">
        <f t="shared" si="25"/>
        <v>2633.2</v>
      </c>
      <c r="J122" s="9"/>
      <c r="K122" s="9"/>
    </row>
    <row r="123" spans="1:11" ht="38.25" x14ac:dyDescent="0.2">
      <c r="A123" s="58" t="s">
        <v>89</v>
      </c>
      <c r="B123" s="48" t="s">
        <v>23</v>
      </c>
      <c r="C123" s="48" t="s">
        <v>12</v>
      </c>
      <c r="D123" s="48" t="s">
        <v>10</v>
      </c>
      <c r="E123" s="48" t="s">
        <v>105</v>
      </c>
      <c r="F123" s="48" t="s">
        <v>88</v>
      </c>
      <c r="G123" s="32">
        <v>3492.7</v>
      </c>
      <c r="H123" s="32">
        <v>-859.5</v>
      </c>
      <c r="I123" s="32">
        <f>G123+H123</f>
        <v>2633.2</v>
      </c>
      <c r="J123" s="9"/>
      <c r="K123" s="9"/>
    </row>
    <row r="124" spans="1:11" ht="14.25" x14ac:dyDescent="0.2">
      <c r="A124" s="55" t="s">
        <v>59</v>
      </c>
      <c r="B124" s="34" t="s">
        <v>23</v>
      </c>
      <c r="C124" s="34" t="s">
        <v>25</v>
      </c>
      <c r="D124" s="34" t="s">
        <v>26</v>
      </c>
      <c r="E124" s="34"/>
      <c r="F124" s="34" t="s">
        <v>7</v>
      </c>
      <c r="G124" s="33">
        <f>G125+G131</f>
        <v>1175.1999999999998</v>
      </c>
      <c r="H124" s="33">
        <f>H125+H131</f>
        <v>0</v>
      </c>
      <c r="I124" s="33">
        <f>I125+I131</f>
        <v>1175.1999999999998</v>
      </c>
      <c r="J124" s="9"/>
      <c r="K124" s="9"/>
    </row>
    <row r="125" spans="1:11" ht="15" x14ac:dyDescent="0.2">
      <c r="A125" s="56" t="s">
        <v>28</v>
      </c>
      <c r="B125" s="30" t="s">
        <v>23</v>
      </c>
      <c r="C125" s="30" t="s">
        <v>25</v>
      </c>
      <c r="D125" s="30" t="s">
        <v>9</v>
      </c>
      <c r="E125" s="30"/>
      <c r="F125" s="30"/>
      <c r="G125" s="21">
        <f t="shared" ref="G125:I126" si="26">G126</f>
        <v>483.9</v>
      </c>
      <c r="H125" s="21">
        <f t="shared" si="26"/>
        <v>0</v>
      </c>
      <c r="I125" s="21">
        <f t="shared" si="26"/>
        <v>483.9</v>
      </c>
      <c r="J125" s="9"/>
      <c r="K125" s="9"/>
    </row>
    <row r="126" spans="1:11" ht="15" x14ac:dyDescent="0.2">
      <c r="A126" s="5" t="s">
        <v>46</v>
      </c>
      <c r="B126" s="30">
        <v>920</v>
      </c>
      <c r="C126" s="30" t="s">
        <v>25</v>
      </c>
      <c r="D126" s="30" t="s">
        <v>9</v>
      </c>
      <c r="E126" s="10" t="s">
        <v>47</v>
      </c>
      <c r="F126" s="30"/>
      <c r="G126" s="21">
        <f t="shared" si="26"/>
        <v>483.9</v>
      </c>
      <c r="H126" s="21">
        <f t="shared" si="26"/>
        <v>0</v>
      </c>
      <c r="I126" s="21">
        <f t="shared" si="26"/>
        <v>483.9</v>
      </c>
      <c r="J126" s="9"/>
      <c r="K126" s="9"/>
    </row>
    <row r="127" spans="1:11" ht="25.5" x14ac:dyDescent="0.2">
      <c r="A127" s="64" t="s">
        <v>101</v>
      </c>
      <c r="B127" s="30" t="s">
        <v>23</v>
      </c>
      <c r="C127" s="30" t="s">
        <v>25</v>
      </c>
      <c r="D127" s="30" t="s">
        <v>9</v>
      </c>
      <c r="E127" s="10" t="s">
        <v>80</v>
      </c>
      <c r="F127" s="30"/>
      <c r="G127" s="21">
        <f t="shared" ref="G127:I129" si="27">G128</f>
        <v>483.9</v>
      </c>
      <c r="H127" s="21">
        <f t="shared" si="27"/>
        <v>0</v>
      </c>
      <c r="I127" s="21">
        <f t="shared" si="27"/>
        <v>483.9</v>
      </c>
      <c r="J127" s="9"/>
      <c r="K127" s="9"/>
    </row>
    <row r="128" spans="1:11" ht="15" x14ac:dyDescent="0.2">
      <c r="A128" s="65" t="s">
        <v>72</v>
      </c>
      <c r="B128" s="30" t="s">
        <v>23</v>
      </c>
      <c r="C128" s="30" t="s">
        <v>25</v>
      </c>
      <c r="D128" s="30" t="s">
        <v>9</v>
      </c>
      <c r="E128" s="10" t="s">
        <v>80</v>
      </c>
      <c r="F128" s="30" t="s">
        <v>71</v>
      </c>
      <c r="G128" s="21">
        <f t="shared" si="27"/>
        <v>483.9</v>
      </c>
      <c r="H128" s="21">
        <f t="shared" si="27"/>
        <v>0</v>
      </c>
      <c r="I128" s="21">
        <f t="shared" si="27"/>
        <v>483.9</v>
      </c>
      <c r="J128" s="9"/>
      <c r="K128" s="9"/>
    </row>
    <row r="129" spans="1:11" ht="17.25" customHeight="1" x14ac:dyDescent="0.2">
      <c r="A129" s="66" t="s">
        <v>73</v>
      </c>
      <c r="B129" s="30" t="s">
        <v>23</v>
      </c>
      <c r="C129" s="30" t="s">
        <v>25</v>
      </c>
      <c r="D129" s="30" t="s">
        <v>9</v>
      </c>
      <c r="E129" s="10" t="s">
        <v>80</v>
      </c>
      <c r="F129" s="30" t="s">
        <v>74</v>
      </c>
      <c r="G129" s="21">
        <f t="shared" si="27"/>
        <v>483.9</v>
      </c>
      <c r="H129" s="21">
        <f t="shared" si="27"/>
        <v>0</v>
      </c>
      <c r="I129" s="21">
        <f t="shared" si="27"/>
        <v>483.9</v>
      </c>
      <c r="J129" s="9"/>
      <c r="K129" s="9"/>
    </row>
    <row r="130" spans="1:11" ht="15" x14ac:dyDescent="0.2">
      <c r="A130" s="130" t="s">
        <v>78</v>
      </c>
      <c r="B130" s="35" t="s">
        <v>23</v>
      </c>
      <c r="C130" s="35" t="s">
        <v>25</v>
      </c>
      <c r="D130" s="35" t="s">
        <v>9</v>
      </c>
      <c r="E130" s="37" t="s">
        <v>80</v>
      </c>
      <c r="F130" s="35" t="s">
        <v>37</v>
      </c>
      <c r="G130" s="32">
        <v>483.9</v>
      </c>
      <c r="H130" s="32">
        <v>0</v>
      </c>
      <c r="I130" s="32">
        <f>G130+H130</f>
        <v>483.9</v>
      </c>
      <c r="J130" s="9"/>
      <c r="K130" s="9"/>
    </row>
    <row r="131" spans="1:11" ht="15" x14ac:dyDescent="0.2">
      <c r="A131" s="56" t="s">
        <v>32</v>
      </c>
      <c r="B131" s="30" t="s">
        <v>23</v>
      </c>
      <c r="C131" s="30" t="s">
        <v>25</v>
      </c>
      <c r="D131" s="30" t="s">
        <v>10</v>
      </c>
      <c r="E131" s="30"/>
      <c r="F131" s="30"/>
      <c r="G131" s="20">
        <f>G132+G141</f>
        <v>691.3</v>
      </c>
      <c r="H131" s="20">
        <f>H132+H141</f>
        <v>0</v>
      </c>
      <c r="I131" s="20">
        <f>I132+I141</f>
        <v>691.3</v>
      </c>
      <c r="J131" s="9"/>
      <c r="K131" s="9"/>
    </row>
    <row r="132" spans="1:11" ht="38.25" x14ac:dyDescent="0.2">
      <c r="A132" s="5" t="s">
        <v>137</v>
      </c>
      <c r="B132" s="30">
        <v>920</v>
      </c>
      <c r="C132" s="30" t="s">
        <v>25</v>
      </c>
      <c r="D132" s="30" t="s">
        <v>10</v>
      </c>
      <c r="E132" s="10" t="s">
        <v>138</v>
      </c>
      <c r="F132" s="30"/>
      <c r="G132" s="20">
        <f>G133+G137</f>
        <v>591.29999999999995</v>
      </c>
      <c r="H132" s="20">
        <f>H133+H137</f>
        <v>0</v>
      </c>
      <c r="I132" s="20">
        <f>I133+I137</f>
        <v>591.29999999999995</v>
      </c>
      <c r="J132" s="9"/>
      <c r="K132" s="9"/>
    </row>
    <row r="133" spans="1:11" ht="25.5" x14ac:dyDescent="0.2">
      <c r="A133" s="5" t="s">
        <v>140</v>
      </c>
      <c r="B133" s="30" t="s">
        <v>23</v>
      </c>
      <c r="C133" s="30" t="s">
        <v>25</v>
      </c>
      <c r="D133" s="30" t="s">
        <v>10</v>
      </c>
      <c r="E133" s="10" t="s">
        <v>139</v>
      </c>
      <c r="F133" s="30"/>
      <c r="G133" s="20">
        <f>G134</f>
        <v>541.29999999999995</v>
      </c>
      <c r="H133" s="20">
        <f>H134</f>
        <v>0</v>
      </c>
      <c r="I133" s="20">
        <f>I134</f>
        <v>541.29999999999995</v>
      </c>
      <c r="J133" s="9"/>
      <c r="K133" s="9"/>
    </row>
    <row r="134" spans="1:11" ht="15" x14ac:dyDescent="0.2">
      <c r="A134" s="65" t="s">
        <v>72</v>
      </c>
      <c r="B134" s="30" t="s">
        <v>23</v>
      </c>
      <c r="C134" s="30" t="s">
        <v>25</v>
      </c>
      <c r="D134" s="30" t="s">
        <v>10</v>
      </c>
      <c r="E134" s="10" t="s">
        <v>139</v>
      </c>
      <c r="F134" s="30" t="s">
        <v>71</v>
      </c>
      <c r="G134" s="20">
        <f t="shared" ref="G134:I148" si="28">G135</f>
        <v>541.29999999999995</v>
      </c>
      <c r="H134" s="20">
        <f t="shared" si="28"/>
        <v>0</v>
      </c>
      <c r="I134" s="20">
        <f t="shared" si="28"/>
        <v>541.29999999999995</v>
      </c>
      <c r="J134" s="9"/>
      <c r="K134" s="9"/>
    </row>
    <row r="135" spans="1:11" ht="25.5" x14ac:dyDescent="0.2">
      <c r="A135" s="68" t="s">
        <v>77</v>
      </c>
      <c r="B135" s="30" t="s">
        <v>23</v>
      </c>
      <c r="C135" s="30" t="s">
        <v>25</v>
      </c>
      <c r="D135" s="30" t="s">
        <v>10</v>
      </c>
      <c r="E135" s="10" t="s">
        <v>139</v>
      </c>
      <c r="F135" s="30" t="s">
        <v>76</v>
      </c>
      <c r="G135" s="20">
        <f t="shared" si="28"/>
        <v>541.29999999999995</v>
      </c>
      <c r="H135" s="20">
        <f t="shared" si="28"/>
        <v>0</v>
      </c>
      <c r="I135" s="20">
        <f t="shared" si="28"/>
        <v>541.29999999999995</v>
      </c>
      <c r="J135" s="9"/>
      <c r="K135" s="9"/>
    </row>
    <row r="136" spans="1:11" ht="25.5" x14ac:dyDescent="0.2">
      <c r="A136" s="130" t="s">
        <v>79</v>
      </c>
      <c r="B136" s="35" t="s">
        <v>23</v>
      </c>
      <c r="C136" s="35" t="s">
        <v>25</v>
      </c>
      <c r="D136" s="35" t="s">
        <v>10</v>
      </c>
      <c r="E136" s="37" t="s">
        <v>139</v>
      </c>
      <c r="F136" s="35" t="s">
        <v>39</v>
      </c>
      <c r="G136" s="32">
        <v>541.29999999999995</v>
      </c>
      <c r="H136" s="32">
        <v>0</v>
      </c>
      <c r="I136" s="32">
        <f>G136+H136</f>
        <v>541.29999999999995</v>
      </c>
      <c r="J136" s="9"/>
      <c r="K136" s="9"/>
    </row>
    <row r="137" spans="1:11" ht="25.5" x14ac:dyDescent="0.2">
      <c r="A137" s="5" t="s">
        <v>143</v>
      </c>
      <c r="B137" s="30" t="s">
        <v>23</v>
      </c>
      <c r="C137" s="30" t="s">
        <v>25</v>
      </c>
      <c r="D137" s="30" t="s">
        <v>10</v>
      </c>
      <c r="E137" s="10" t="s">
        <v>141</v>
      </c>
      <c r="F137" s="30"/>
      <c r="G137" s="20">
        <f>G138</f>
        <v>50</v>
      </c>
      <c r="H137" s="20">
        <f>H138</f>
        <v>0</v>
      </c>
      <c r="I137" s="20">
        <f>I138</f>
        <v>50</v>
      </c>
      <c r="J137" s="9"/>
      <c r="K137" s="9"/>
    </row>
    <row r="138" spans="1:11" ht="15" x14ac:dyDescent="0.2">
      <c r="A138" s="65" t="s">
        <v>72</v>
      </c>
      <c r="B138" s="30" t="s">
        <v>23</v>
      </c>
      <c r="C138" s="30" t="s">
        <v>25</v>
      </c>
      <c r="D138" s="30" t="s">
        <v>10</v>
      </c>
      <c r="E138" s="10" t="s">
        <v>141</v>
      </c>
      <c r="F138" s="30" t="s">
        <v>71</v>
      </c>
      <c r="G138" s="20">
        <f t="shared" si="28"/>
        <v>50</v>
      </c>
      <c r="H138" s="20">
        <f t="shared" si="28"/>
        <v>0</v>
      </c>
      <c r="I138" s="20">
        <f t="shared" si="28"/>
        <v>50</v>
      </c>
      <c r="J138" s="9"/>
      <c r="K138" s="9"/>
    </row>
    <row r="139" spans="1:11" ht="25.5" x14ac:dyDescent="0.2">
      <c r="A139" s="68" t="s">
        <v>77</v>
      </c>
      <c r="B139" s="30" t="s">
        <v>23</v>
      </c>
      <c r="C139" s="30" t="s">
        <v>25</v>
      </c>
      <c r="D139" s="30" t="s">
        <v>10</v>
      </c>
      <c r="E139" s="10" t="s">
        <v>141</v>
      </c>
      <c r="F139" s="30" t="s">
        <v>76</v>
      </c>
      <c r="G139" s="20">
        <f t="shared" si="28"/>
        <v>50</v>
      </c>
      <c r="H139" s="20">
        <f t="shared" si="28"/>
        <v>0</v>
      </c>
      <c r="I139" s="20">
        <f t="shared" si="28"/>
        <v>50</v>
      </c>
      <c r="J139" s="9"/>
      <c r="K139" s="9"/>
    </row>
    <row r="140" spans="1:11" ht="25.5" x14ac:dyDescent="0.2">
      <c r="A140" s="67" t="s">
        <v>79</v>
      </c>
      <c r="B140" s="35" t="s">
        <v>23</v>
      </c>
      <c r="C140" s="35" t="s">
        <v>25</v>
      </c>
      <c r="D140" s="35" t="s">
        <v>10</v>
      </c>
      <c r="E140" s="37" t="s">
        <v>141</v>
      </c>
      <c r="F140" s="35" t="s">
        <v>39</v>
      </c>
      <c r="G140" s="32">
        <v>50</v>
      </c>
      <c r="H140" s="32">
        <v>0</v>
      </c>
      <c r="I140" s="32">
        <f>G140+H140</f>
        <v>50</v>
      </c>
      <c r="J140" s="9"/>
      <c r="K140" s="9"/>
    </row>
    <row r="141" spans="1:11" ht="15" x14ac:dyDescent="0.2">
      <c r="A141" s="5" t="s">
        <v>46</v>
      </c>
      <c r="B141" s="30">
        <v>920</v>
      </c>
      <c r="C141" s="30" t="s">
        <v>25</v>
      </c>
      <c r="D141" s="30" t="s">
        <v>10</v>
      </c>
      <c r="E141" s="10" t="s">
        <v>47</v>
      </c>
      <c r="F141" s="30"/>
      <c r="G141" s="20">
        <f>G142+G146</f>
        <v>100</v>
      </c>
      <c r="H141" s="20">
        <f>H142+H146</f>
        <v>0</v>
      </c>
      <c r="I141" s="20">
        <f>I142+I146</f>
        <v>100</v>
      </c>
      <c r="J141" s="9"/>
      <c r="K141" s="9"/>
    </row>
    <row r="142" spans="1:11" ht="19.5" customHeight="1" x14ac:dyDescent="0.2">
      <c r="A142" s="134" t="s">
        <v>155</v>
      </c>
      <c r="B142" s="30" t="s">
        <v>23</v>
      </c>
      <c r="C142" s="30" t="s">
        <v>25</v>
      </c>
      <c r="D142" s="30" t="s">
        <v>10</v>
      </c>
      <c r="E142" s="10" t="s">
        <v>118</v>
      </c>
      <c r="F142" s="30"/>
      <c r="G142" s="20">
        <f t="shared" si="28"/>
        <v>45</v>
      </c>
      <c r="H142" s="20">
        <f t="shared" si="28"/>
        <v>0</v>
      </c>
      <c r="I142" s="20">
        <f t="shared" si="28"/>
        <v>45</v>
      </c>
      <c r="J142" s="9"/>
      <c r="K142" s="9"/>
    </row>
    <row r="143" spans="1:11" ht="15" x14ac:dyDescent="0.2">
      <c r="A143" s="65" t="s">
        <v>72</v>
      </c>
      <c r="B143" s="30" t="s">
        <v>23</v>
      </c>
      <c r="C143" s="30" t="s">
        <v>25</v>
      </c>
      <c r="D143" s="30" t="s">
        <v>10</v>
      </c>
      <c r="E143" s="10" t="s">
        <v>118</v>
      </c>
      <c r="F143" s="30" t="s">
        <v>71</v>
      </c>
      <c r="G143" s="20">
        <f t="shared" si="28"/>
        <v>45</v>
      </c>
      <c r="H143" s="20">
        <f t="shared" si="28"/>
        <v>0</v>
      </c>
      <c r="I143" s="20">
        <f t="shared" si="28"/>
        <v>45</v>
      </c>
      <c r="J143" s="9"/>
      <c r="K143" s="9"/>
    </row>
    <row r="144" spans="1:11" ht="25.5" x14ac:dyDescent="0.2">
      <c r="A144" s="68" t="s">
        <v>77</v>
      </c>
      <c r="B144" s="30" t="s">
        <v>23</v>
      </c>
      <c r="C144" s="30" t="s">
        <v>25</v>
      </c>
      <c r="D144" s="30" t="s">
        <v>10</v>
      </c>
      <c r="E144" s="10" t="s">
        <v>118</v>
      </c>
      <c r="F144" s="30" t="s">
        <v>76</v>
      </c>
      <c r="G144" s="20">
        <f t="shared" si="28"/>
        <v>45</v>
      </c>
      <c r="H144" s="20">
        <f t="shared" si="28"/>
        <v>0</v>
      </c>
      <c r="I144" s="20">
        <f t="shared" si="28"/>
        <v>45</v>
      </c>
      <c r="J144" s="9"/>
      <c r="K144" s="9"/>
    </row>
    <row r="145" spans="1:11" ht="25.5" x14ac:dyDescent="0.2">
      <c r="A145" s="67" t="s">
        <v>79</v>
      </c>
      <c r="B145" s="35" t="s">
        <v>23</v>
      </c>
      <c r="C145" s="35" t="s">
        <v>25</v>
      </c>
      <c r="D145" s="35" t="s">
        <v>10</v>
      </c>
      <c r="E145" s="37" t="s">
        <v>118</v>
      </c>
      <c r="F145" s="35" t="s">
        <v>39</v>
      </c>
      <c r="G145" s="32">
        <v>45</v>
      </c>
      <c r="H145" s="32">
        <v>0</v>
      </c>
      <c r="I145" s="32">
        <f>G145+H145</f>
        <v>45</v>
      </c>
      <c r="J145" s="9"/>
      <c r="K145" s="9"/>
    </row>
    <row r="146" spans="1:11" ht="41.25" customHeight="1" x14ac:dyDescent="0.2">
      <c r="A146" s="64" t="s">
        <v>156</v>
      </c>
      <c r="B146" s="30" t="s">
        <v>23</v>
      </c>
      <c r="C146" s="30" t="s">
        <v>25</v>
      </c>
      <c r="D146" s="30" t="s">
        <v>10</v>
      </c>
      <c r="E146" s="10" t="s">
        <v>119</v>
      </c>
      <c r="F146" s="30"/>
      <c r="G146" s="20">
        <f t="shared" si="28"/>
        <v>55</v>
      </c>
      <c r="H146" s="20">
        <f t="shared" si="28"/>
        <v>0</v>
      </c>
      <c r="I146" s="20">
        <f t="shared" si="28"/>
        <v>55</v>
      </c>
      <c r="J146" s="9"/>
      <c r="K146" s="9"/>
    </row>
    <row r="147" spans="1:11" ht="25.5" x14ac:dyDescent="0.2">
      <c r="A147" s="47" t="s">
        <v>84</v>
      </c>
      <c r="B147" s="30" t="s">
        <v>23</v>
      </c>
      <c r="C147" s="30" t="s">
        <v>25</v>
      </c>
      <c r="D147" s="30" t="s">
        <v>10</v>
      </c>
      <c r="E147" s="10" t="s">
        <v>119</v>
      </c>
      <c r="F147" s="30" t="s">
        <v>49</v>
      </c>
      <c r="G147" s="20">
        <f t="shared" si="28"/>
        <v>55</v>
      </c>
      <c r="H147" s="20">
        <f t="shared" si="28"/>
        <v>0</v>
      </c>
      <c r="I147" s="20">
        <f t="shared" si="28"/>
        <v>55</v>
      </c>
      <c r="J147" s="9"/>
      <c r="K147" s="9"/>
    </row>
    <row r="148" spans="1:11" ht="25.5" x14ac:dyDescent="0.2">
      <c r="A148" s="47" t="s">
        <v>85</v>
      </c>
      <c r="B148" s="30" t="s">
        <v>23</v>
      </c>
      <c r="C148" s="30" t="s">
        <v>25</v>
      </c>
      <c r="D148" s="30" t="s">
        <v>10</v>
      </c>
      <c r="E148" s="10" t="s">
        <v>119</v>
      </c>
      <c r="F148" s="30" t="s">
        <v>50</v>
      </c>
      <c r="G148" s="20">
        <f t="shared" si="28"/>
        <v>55</v>
      </c>
      <c r="H148" s="20">
        <f t="shared" si="28"/>
        <v>0</v>
      </c>
      <c r="I148" s="20">
        <f t="shared" si="28"/>
        <v>55</v>
      </c>
      <c r="J148" s="9"/>
      <c r="K148" s="9"/>
    </row>
    <row r="149" spans="1:11" ht="25.5" x14ac:dyDescent="0.2">
      <c r="A149" s="130" t="s">
        <v>83</v>
      </c>
      <c r="B149" s="35" t="s">
        <v>23</v>
      </c>
      <c r="C149" s="35" t="s">
        <v>25</v>
      </c>
      <c r="D149" s="35" t="s">
        <v>10</v>
      </c>
      <c r="E149" s="37" t="s">
        <v>119</v>
      </c>
      <c r="F149" s="35" t="s">
        <v>34</v>
      </c>
      <c r="G149" s="32">
        <v>55</v>
      </c>
      <c r="H149" s="32">
        <v>0</v>
      </c>
      <c r="I149" s="32">
        <f>G149+H149</f>
        <v>55</v>
      </c>
      <c r="J149" s="9"/>
      <c r="K149" s="9"/>
    </row>
    <row r="150" spans="1:11" ht="33" customHeight="1" x14ac:dyDescent="0.2">
      <c r="A150" s="63" t="s">
        <v>60</v>
      </c>
      <c r="B150" s="38" t="s">
        <v>61</v>
      </c>
      <c r="C150" s="39"/>
      <c r="D150" s="39"/>
      <c r="E150" s="38"/>
      <c r="F150" s="38" t="s">
        <v>7</v>
      </c>
      <c r="G150" s="15">
        <f t="shared" ref="G150:I152" si="29">G151</f>
        <v>50790.3</v>
      </c>
      <c r="H150" s="15">
        <f t="shared" si="29"/>
        <v>-3700</v>
      </c>
      <c r="I150" s="15">
        <f t="shared" si="29"/>
        <v>47090.3</v>
      </c>
      <c r="J150" s="9"/>
      <c r="K150" s="9"/>
    </row>
    <row r="151" spans="1:11" ht="14.25" x14ac:dyDescent="0.2">
      <c r="A151" s="55" t="s">
        <v>62</v>
      </c>
      <c r="B151" s="40">
        <v>956</v>
      </c>
      <c r="C151" s="41">
        <v>8</v>
      </c>
      <c r="D151" s="34" t="s">
        <v>26</v>
      </c>
      <c r="E151" s="42"/>
      <c r="F151" s="40"/>
      <c r="G151" s="14">
        <f>G152+G189</f>
        <v>50790.3</v>
      </c>
      <c r="H151" s="14">
        <f>H152+H189</f>
        <v>-3700</v>
      </c>
      <c r="I151" s="14">
        <f>I152+I189</f>
        <v>47090.3</v>
      </c>
      <c r="J151" s="9"/>
      <c r="K151" s="9"/>
    </row>
    <row r="152" spans="1:11" ht="15" x14ac:dyDescent="0.2">
      <c r="A152" s="56" t="s">
        <v>22</v>
      </c>
      <c r="B152" s="43">
        <v>956</v>
      </c>
      <c r="C152" s="44">
        <v>8</v>
      </c>
      <c r="D152" s="44">
        <v>1</v>
      </c>
      <c r="E152" s="45"/>
      <c r="F152" s="43"/>
      <c r="G152" s="17">
        <f t="shared" si="29"/>
        <v>50790.3</v>
      </c>
      <c r="H152" s="17">
        <f>H153</f>
        <v>-18413.7</v>
      </c>
      <c r="I152" s="17">
        <f>I153</f>
        <v>32376.6</v>
      </c>
      <c r="J152" s="9"/>
      <c r="K152" s="9"/>
    </row>
    <row r="153" spans="1:11" ht="29.25" customHeight="1" x14ac:dyDescent="0.2">
      <c r="A153" s="5" t="s">
        <v>142</v>
      </c>
      <c r="B153" s="10" t="s">
        <v>61</v>
      </c>
      <c r="C153" s="11">
        <v>8</v>
      </c>
      <c r="D153" s="11">
        <v>1</v>
      </c>
      <c r="E153" s="10" t="s">
        <v>144</v>
      </c>
      <c r="F153" s="10"/>
      <c r="G153" s="18">
        <f>G154+G158+G162+G166+G170+G174+G178+G182</f>
        <v>50790.3</v>
      </c>
      <c r="H153" s="18">
        <f>H154+H158+H162+H166+H170+H174+H178+H182+H186</f>
        <v>-18413.7</v>
      </c>
      <c r="I153" s="18">
        <f>I154+I158+I162+I166+I170+I174+I178+I182+I186</f>
        <v>32376.6</v>
      </c>
      <c r="J153" s="9"/>
      <c r="K153" s="9"/>
    </row>
    <row r="154" spans="1:11" ht="25.5" x14ac:dyDescent="0.2">
      <c r="A154" s="135" t="s">
        <v>129</v>
      </c>
      <c r="B154" s="136" t="s">
        <v>61</v>
      </c>
      <c r="C154" s="137">
        <v>8</v>
      </c>
      <c r="D154" s="137">
        <v>1</v>
      </c>
      <c r="E154" s="136" t="s">
        <v>145</v>
      </c>
      <c r="F154" s="10"/>
      <c r="G154" s="18">
        <f>G155</f>
        <v>12309.2</v>
      </c>
      <c r="H154" s="18">
        <f t="shared" ref="H154:I154" si="30">H155</f>
        <v>-2507</v>
      </c>
      <c r="I154" s="18">
        <f t="shared" si="30"/>
        <v>9802.2000000000007</v>
      </c>
      <c r="J154" s="9"/>
      <c r="K154" s="9"/>
    </row>
    <row r="155" spans="1:11" ht="28.5" customHeight="1" x14ac:dyDescent="0.2">
      <c r="A155" s="60" t="s">
        <v>67</v>
      </c>
      <c r="B155" s="138" t="s">
        <v>61</v>
      </c>
      <c r="C155" s="137">
        <v>8</v>
      </c>
      <c r="D155" s="137">
        <v>1</v>
      </c>
      <c r="E155" s="138" t="s">
        <v>145</v>
      </c>
      <c r="F155" s="10" t="s">
        <v>68</v>
      </c>
      <c r="G155" s="18">
        <f>G157</f>
        <v>12309.2</v>
      </c>
      <c r="H155" s="18">
        <f>H157</f>
        <v>-2507</v>
      </c>
      <c r="I155" s="18">
        <f>I157</f>
        <v>9802.2000000000007</v>
      </c>
      <c r="J155" s="9"/>
      <c r="K155" s="9"/>
    </row>
    <row r="156" spans="1:11" ht="15" x14ac:dyDescent="0.2">
      <c r="A156" s="60" t="s">
        <v>69</v>
      </c>
      <c r="B156" s="138" t="s">
        <v>61</v>
      </c>
      <c r="C156" s="137">
        <v>8</v>
      </c>
      <c r="D156" s="137">
        <v>1</v>
      </c>
      <c r="E156" s="138" t="s">
        <v>145</v>
      </c>
      <c r="F156" s="10" t="s">
        <v>70</v>
      </c>
      <c r="G156" s="18">
        <f>G157</f>
        <v>12309.2</v>
      </c>
      <c r="H156" s="18">
        <f>H157</f>
        <v>-2507</v>
      </c>
      <c r="I156" s="18">
        <f>I157</f>
        <v>9802.2000000000007</v>
      </c>
      <c r="J156" s="9"/>
      <c r="K156" s="9"/>
    </row>
    <row r="157" spans="1:11" ht="51" x14ac:dyDescent="0.2">
      <c r="A157" s="62" t="s">
        <v>90</v>
      </c>
      <c r="B157" s="140" t="s">
        <v>61</v>
      </c>
      <c r="C157" s="141">
        <v>8</v>
      </c>
      <c r="D157" s="141">
        <v>1</v>
      </c>
      <c r="E157" s="140" t="s">
        <v>145</v>
      </c>
      <c r="F157" s="37" t="s">
        <v>38</v>
      </c>
      <c r="G157" s="32">
        <v>12309.2</v>
      </c>
      <c r="H157" s="32">
        <v>-2507</v>
      </c>
      <c r="I157" s="32">
        <f>G157+H157</f>
        <v>9802.2000000000007</v>
      </c>
      <c r="J157" s="9"/>
      <c r="K157" s="9"/>
    </row>
    <row r="158" spans="1:11" ht="25.5" customHeight="1" x14ac:dyDescent="0.2">
      <c r="A158" s="139" t="s">
        <v>130</v>
      </c>
      <c r="B158" s="138" t="s">
        <v>61</v>
      </c>
      <c r="C158" s="137">
        <v>8</v>
      </c>
      <c r="D158" s="137">
        <v>1</v>
      </c>
      <c r="E158" s="138" t="s">
        <v>146</v>
      </c>
      <c r="F158" s="10"/>
      <c r="G158" s="18">
        <f t="shared" ref="G158:I160" si="31">G159</f>
        <v>1064.7</v>
      </c>
      <c r="H158" s="18">
        <f t="shared" si="31"/>
        <v>1795.8</v>
      </c>
      <c r="I158" s="18">
        <f t="shared" si="31"/>
        <v>2860.5</v>
      </c>
      <c r="J158" s="9"/>
      <c r="K158" s="9"/>
    </row>
    <row r="159" spans="1:11" ht="25.5" x14ac:dyDescent="0.2">
      <c r="A159" s="60" t="s">
        <v>67</v>
      </c>
      <c r="B159" s="138" t="s">
        <v>61</v>
      </c>
      <c r="C159" s="137">
        <v>8</v>
      </c>
      <c r="D159" s="137">
        <v>1</v>
      </c>
      <c r="E159" s="138" t="s">
        <v>146</v>
      </c>
      <c r="F159" s="10" t="s">
        <v>68</v>
      </c>
      <c r="G159" s="18">
        <f t="shared" si="31"/>
        <v>1064.7</v>
      </c>
      <c r="H159" s="18">
        <f>H160</f>
        <v>1795.8</v>
      </c>
      <c r="I159" s="18">
        <f>I160</f>
        <v>2860.5</v>
      </c>
      <c r="J159" s="9"/>
      <c r="K159" s="9"/>
    </row>
    <row r="160" spans="1:11" ht="15" x14ac:dyDescent="0.2">
      <c r="A160" s="60" t="s">
        <v>69</v>
      </c>
      <c r="B160" s="138" t="s">
        <v>61</v>
      </c>
      <c r="C160" s="137">
        <v>8</v>
      </c>
      <c r="D160" s="137">
        <v>1</v>
      </c>
      <c r="E160" s="138" t="s">
        <v>146</v>
      </c>
      <c r="F160" s="10" t="s">
        <v>70</v>
      </c>
      <c r="G160" s="18">
        <f t="shared" si="31"/>
        <v>1064.7</v>
      </c>
      <c r="H160" s="18">
        <f t="shared" si="31"/>
        <v>1795.8</v>
      </c>
      <c r="I160" s="18">
        <f t="shared" si="31"/>
        <v>2860.5</v>
      </c>
      <c r="J160" s="9"/>
      <c r="K160" s="9"/>
    </row>
    <row r="161" spans="1:11" ht="15" x14ac:dyDescent="0.2">
      <c r="A161" s="62" t="s">
        <v>153</v>
      </c>
      <c r="B161" s="140" t="s">
        <v>61</v>
      </c>
      <c r="C161" s="141">
        <v>8</v>
      </c>
      <c r="D161" s="141">
        <v>1</v>
      </c>
      <c r="E161" s="140" t="s">
        <v>146</v>
      </c>
      <c r="F161" s="37" t="s">
        <v>154</v>
      </c>
      <c r="G161" s="32">
        <f>725+339.7</f>
        <v>1064.7</v>
      </c>
      <c r="H161" s="32">
        <f>-339.7+1007+1128.5</f>
        <v>1795.8</v>
      </c>
      <c r="I161" s="32">
        <f>G161+H161</f>
        <v>2860.5</v>
      </c>
      <c r="J161" s="9"/>
      <c r="K161" s="9"/>
    </row>
    <row r="162" spans="1:11" ht="25.5" x14ac:dyDescent="0.2">
      <c r="A162" s="139" t="s">
        <v>131</v>
      </c>
      <c r="B162" s="138" t="s">
        <v>61</v>
      </c>
      <c r="C162" s="137">
        <v>8</v>
      </c>
      <c r="D162" s="137">
        <v>1</v>
      </c>
      <c r="E162" s="138" t="s">
        <v>147</v>
      </c>
      <c r="F162" s="10"/>
      <c r="G162" s="18">
        <f t="shared" ref="G162:I164" si="32">G163</f>
        <v>1348.8</v>
      </c>
      <c r="H162" s="18">
        <f t="shared" si="32"/>
        <v>0</v>
      </c>
      <c r="I162" s="18">
        <f t="shared" si="32"/>
        <v>1348.8</v>
      </c>
      <c r="J162" s="9"/>
      <c r="K162" s="9"/>
    </row>
    <row r="163" spans="1:11" ht="25.5" x14ac:dyDescent="0.2">
      <c r="A163" s="60" t="s">
        <v>67</v>
      </c>
      <c r="B163" s="138" t="s">
        <v>61</v>
      </c>
      <c r="C163" s="137">
        <v>8</v>
      </c>
      <c r="D163" s="137">
        <v>1</v>
      </c>
      <c r="E163" s="138" t="s">
        <v>147</v>
      </c>
      <c r="F163" s="10" t="s">
        <v>68</v>
      </c>
      <c r="G163" s="18">
        <f t="shared" si="32"/>
        <v>1348.8</v>
      </c>
      <c r="H163" s="18">
        <f t="shared" si="32"/>
        <v>0</v>
      </c>
      <c r="I163" s="18">
        <f t="shared" si="32"/>
        <v>1348.8</v>
      </c>
      <c r="J163" s="9"/>
      <c r="K163" s="9"/>
    </row>
    <row r="164" spans="1:11" ht="15" x14ac:dyDescent="0.2">
      <c r="A164" s="60" t="s">
        <v>69</v>
      </c>
      <c r="B164" s="138" t="s">
        <v>61</v>
      </c>
      <c r="C164" s="137">
        <v>8</v>
      </c>
      <c r="D164" s="137">
        <v>1</v>
      </c>
      <c r="E164" s="138" t="s">
        <v>147</v>
      </c>
      <c r="F164" s="10" t="s">
        <v>70</v>
      </c>
      <c r="G164" s="18">
        <f t="shared" si="32"/>
        <v>1348.8</v>
      </c>
      <c r="H164" s="18">
        <f t="shared" si="32"/>
        <v>0</v>
      </c>
      <c r="I164" s="18">
        <f t="shared" si="32"/>
        <v>1348.8</v>
      </c>
      <c r="J164" s="9"/>
      <c r="K164" s="9"/>
    </row>
    <row r="165" spans="1:11" ht="15" x14ac:dyDescent="0.2">
      <c r="A165" s="62" t="s">
        <v>153</v>
      </c>
      <c r="B165" s="140" t="s">
        <v>61</v>
      </c>
      <c r="C165" s="141">
        <v>8</v>
      </c>
      <c r="D165" s="141">
        <v>1</v>
      </c>
      <c r="E165" s="140" t="s">
        <v>147</v>
      </c>
      <c r="F165" s="37" t="s">
        <v>154</v>
      </c>
      <c r="G165" s="32">
        <v>1348.8</v>
      </c>
      <c r="H165" s="32">
        <v>0</v>
      </c>
      <c r="I165" s="32">
        <f>G165+H165</f>
        <v>1348.8</v>
      </c>
      <c r="J165" s="9"/>
      <c r="K165" s="9"/>
    </row>
    <row r="166" spans="1:11" ht="25.5" x14ac:dyDescent="0.2">
      <c r="A166" s="139" t="s">
        <v>132</v>
      </c>
      <c r="B166" s="138" t="s">
        <v>61</v>
      </c>
      <c r="C166" s="137">
        <v>8</v>
      </c>
      <c r="D166" s="137">
        <v>1</v>
      </c>
      <c r="E166" s="138" t="s">
        <v>148</v>
      </c>
      <c r="F166" s="10"/>
      <c r="G166" s="18">
        <f t="shared" ref="G166:I168" si="33">G167</f>
        <v>145.80000000000001</v>
      </c>
      <c r="H166" s="18">
        <f t="shared" si="33"/>
        <v>-21</v>
      </c>
      <c r="I166" s="18">
        <f t="shared" si="33"/>
        <v>124.80000000000001</v>
      </c>
      <c r="J166" s="9"/>
      <c r="K166" s="9"/>
    </row>
    <row r="167" spans="1:11" ht="25.5" x14ac:dyDescent="0.2">
      <c r="A167" s="60" t="s">
        <v>67</v>
      </c>
      <c r="B167" s="138" t="s">
        <v>61</v>
      </c>
      <c r="C167" s="137">
        <v>8</v>
      </c>
      <c r="D167" s="137">
        <v>1</v>
      </c>
      <c r="E167" s="138" t="s">
        <v>148</v>
      </c>
      <c r="F167" s="10" t="s">
        <v>68</v>
      </c>
      <c r="G167" s="18">
        <f t="shared" si="33"/>
        <v>145.80000000000001</v>
      </c>
      <c r="H167" s="18">
        <f>H168</f>
        <v>-21</v>
      </c>
      <c r="I167" s="18">
        <f>I168</f>
        <v>124.80000000000001</v>
      </c>
      <c r="J167" s="9"/>
      <c r="K167" s="9"/>
    </row>
    <row r="168" spans="1:11" ht="15" x14ac:dyDescent="0.2">
      <c r="A168" s="60" t="s">
        <v>69</v>
      </c>
      <c r="B168" s="138" t="s">
        <v>61</v>
      </c>
      <c r="C168" s="137">
        <v>8</v>
      </c>
      <c r="D168" s="137">
        <v>1</v>
      </c>
      <c r="E168" s="138" t="s">
        <v>148</v>
      </c>
      <c r="F168" s="10" t="s">
        <v>70</v>
      </c>
      <c r="G168" s="18">
        <f t="shared" si="33"/>
        <v>145.80000000000001</v>
      </c>
      <c r="H168" s="18">
        <f t="shared" si="33"/>
        <v>-21</v>
      </c>
      <c r="I168" s="18">
        <f t="shared" si="33"/>
        <v>124.80000000000001</v>
      </c>
      <c r="J168" s="9"/>
      <c r="K168" s="9"/>
    </row>
    <row r="169" spans="1:11" ht="15" x14ac:dyDescent="0.2">
      <c r="A169" s="62" t="s">
        <v>153</v>
      </c>
      <c r="B169" s="140" t="s">
        <v>61</v>
      </c>
      <c r="C169" s="141">
        <v>8</v>
      </c>
      <c r="D169" s="141">
        <v>1</v>
      </c>
      <c r="E169" s="140" t="s">
        <v>148</v>
      </c>
      <c r="F169" s="37" t="s">
        <v>154</v>
      </c>
      <c r="G169" s="32">
        <f>24.8+21+100</f>
        <v>145.80000000000001</v>
      </c>
      <c r="H169" s="32">
        <v>-21</v>
      </c>
      <c r="I169" s="32">
        <f>G169+H169</f>
        <v>124.80000000000001</v>
      </c>
      <c r="J169" s="9"/>
      <c r="K169" s="9"/>
    </row>
    <row r="170" spans="1:11" ht="25.5" x14ac:dyDescent="0.2">
      <c r="A170" s="139" t="s">
        <v>133</v>
      </c>
      <c r="B170" s="138" t="s">
        <v>61</v>
      </c>
      <c r="C170" s="137">
        <v>8</v>
      </c>
      <c r="D170" s="137">
        <v>1</v>
      </c>
      <c r="E170" s="138" t="s">
        <v>149</v>
      </c>
      <c r="F170" s="10"/>
      <c r="G170" s="18">
        <f>G171</f>
        <v>34899.4</v>
      </c>
      <c r="H170" s="18">
        <f t="shared" ref="H170:I170" si="34">H171</f>
        <v>-17881.400000000001</v>
      </c>
      <c r="I170" s="18">
        <f t="shared" si="34"/>
        <v>17018</v>
      </c>
      <c r="J170" s="9"/>
      <c r="K170" s="9"/>
    </row>
    <row r="171" spans="1:11" ht="25.5" x14ac:dyDescent="0.2">
      <c r="A171" s="60" t="s">
        <v>67</v>
      </c>
      <c r="B171" s="138" t="s">
        <v>61</v>
      </c>
      <c r="C171" s="137">
        <v>8</v>
      </c>
      <c r="D171" s="137">
        <v>1</v>
      </c>
      <c r="E171" s="138" t="s">
        <v>149</v>
      </c>
      <c r="F171" s="10" t="s">
        <v>68</v>
      </c>
      <c r="G171" s="18">
        <f t="shared" ref="G171:I172" si="35">G172</f>
        <v>34899.4</v>
      </c>
      <c r="H171" s="18">
        <f>H172</f>
        <v>-17881.400000000001</v>
      </c>
      <c r="I171" s="18">
        <f>I172</f>
        <v>17018</v>
      </c>
      <c r="J171" s="9"/>
      <c r="K171" s="9"/>
    </row>
    <row r="172" spans="1:11" ht="15" x14ac:dyDescent="0.2">
      <c r="A172" s="60" t="s">
        <v>69</v>
      </c>
      <c r="B172" s="138" t="s">
        <v>61</v>
      </c>
      <c r="C172" s="137">
        <v>8</v>
      </c>
      <c r="D172" s="137">
        <v>1</v>
      </c>
      <c r="E172" s="138" t="s">
        <v>149</v>
      </c>
      <c r="F172" s="10" t="s">
        <v>70</v>
      </c>
      <c r="G172" s="18">
        <f t="shared" si="35"/>
        <v>34899.4</v>
      </c>
      <c r="H172" s="18">
        <f t="shared" si="35"/>
        <v>-17881.400000000001</v>
      </c>
      <c r="I172" s="18">
        <f t="shared" si="35"/>
        <v>17018</v>
      </c>
      <c r="J172" s="9"/>
      <c r="K172" s="9"/>
    </row>
    <row r="173" spans="1:11" ht="51" x14ac:dyDescent="0.2">
      <c r="A173" s="62" t="s">
        <v>90</v>
      </c>
      <c r="B173" s="140" t="s">
        <v>61</v>
      </c>
      <c r="C173" s="141">
        <v>8</v>
      </c>
      <c r="D173" s="141">
        <v>1</v>
      </c>
      <c r="E173" s="140" t="s">
        <v>149</v>
      </c>
      <c r="F173" s="37" t="s">
        <v>38</v>
      </c>
      <c r="G173" s="32">
        <v>34899.4</v>
      </c>
      <c r="H173" s="32">
        <f>-15426.5-2454.9</f>
        <v>-17881.400000000001</v>
      </c>
      <c r="I173" s="32">
        <f>G173+H173</f>
        <v>17018</v>
      </c>
      <c r="J173" s="9"/>
      <c r="K173" s="9"/>
    </row>
    <row r="174" spans="1:11" ht="25.5" x14ac:dyDescent="0.2">
      <c r="A174" s="139" t="s">
        <v>134</v>
      </c>
      <c r="B174" s="138" t="s">
        <v>61</v>
      </c>
      <c r="C174" s="137">
        <v>8</v>
      </c>
      <c r="D174" s="137">
        <v>1</v>
      </c>
      <c r="E174" s="138" t="s">
        <v>150</v>
      </c>
      <c r="F174" s="10"/>
      <c r="G174" s="18">
        <f t="shared" ref="G174:I176" si="36">G175</f>
        <v>742.4</v>
      </c>
      <c r="H174" s="18">
        <f t="shared" si="36"/>
        <v>-170.1</v>
      </c>
      <c r="I174" s="18">
        <f t="shared" si="36"/>
        <v>572.29999999999995</v>
      </c>
      <c r="J174" s="9"/>
      <c r="K174" s="9"/>
    </row>
    <row r="175" spans="1:11" ht="25.5" x14ac:dyDescent="0.2">
      <c r="A175" s="60" t="s">
        <v>67</v>
      </c>
      <c r="B175" s="138" t="s">
        <v>61</v>
      </c>
      <c r="C175" s="137">
        <v>8</v>
      </c>
      <c r="D175" s="137">
        <v>1</v>
      </c>
      <c r="E175" s="138" t="s">
        <v>150</v>
      </c>
      <c r="F175" s="10" t="s">
        <v>68</v>
      </c>
      <c r="G175" s="18">
        <f t="shared" si="36"/>
        <v>742.4</v>
      </c>
      <c r="H175" s="18">
        <f>H176</f>
        <v>-170.1</v>
      </c>
      <c r="I175" s="18">
        <f>I176</f>
        <v>572.29999999999995</v>
      </c>
      <c r="J175" s="9"/>
      <c r="K175" s="9"/>
    </row>
    <row r="176" spans="1:11" ht="15" x14ac:dyDescent="0.2">
      <c r="A176" s="60" t="s">
        <v>69</v>
      </c>
      <c r="B176" s="138" t="s">
        <v>61</v>
      </c>
      <c r="C176" s="137">
        <v>8</v>
      </c>
      <c r="D176" s="137">
        <v>1</v>
      </c>
      <c r="E176" s="138" t="s">
        <v>150</v>
      </c>
      <c r="F176" s="10" t="s">
        <v>70</v>
      </c>
      <c r="G176" s="18">
        <f t="shared" si="36"/>
        <v>742.4</v>
      </c>
      <c r="H176" s="18">
        <f t="shared" si="36"/>
        <v>-170.1</v>
      </c>
      <c r="I176" s="18">
        <f t="shared" si="36"/>
        <v>572.29999999999995</v>
      </c>
      <c r="J176" s="9"/>
      <c r="K176" s="9"/>
    </row>
    <row r="177" spans="1:11" ht="15" x14ac:dyDescent="0.2">
      <c r="A177" s="62" t="s">
        <v>153</v>
      </c>
      <c r="B177" s="140" t="s">
        <v>61</v>
      </c>
      <c r="C177" s="141">
        <v>8</v>
      </c>
      <c r="D177" s="141">
        <v>1</v>
      </c>
      <c r="E177" s="140" t="s">
        <v>150</v>
      </c>
      <c r="F177" s="37" t="s">
        <v>154</v>
      </c>
      <c r="G177" s="32">
        <f>72.4+190+480</f>
        <v>742.4</v>
      </c>
      <c r="H177" s="32">
        <v>-170.1</v>
      </c>
      <c r="I177" s="32">
        <f>G177+H177</f>
        <v>572.29999999999995</v>
      </c>
      <c r="J177" s="9"/>
      <c r="K177" s="9"/>
    </row>
    <row r="178" spans="1:11" ht="38.25" x14ac:dyDescent="0.2">
      <c r="A178" s="139" t="s">
        <v>135</v>
      </c>
      <c r="B178" s="138" t="s">
        <v>61</v>
      </c>
      <c r="C178" s="137">
        <v>8</v>
      </c>
      <c r="D178" s="137">
        <v>1</v>
      </c>
      <c r="E178" s="138" t="s">
        <v>151</v>
      </c>
      <c r="F178" s="10"/>
      <c r="G178" s="18">
        <f t="shared" ref="G178:I180" si="37">G179</f>
        <v>200</v>
      </c>
      <c r="H178" s="18">
        <f t="shared" si="37"/>
        <v>0</v>
      </c>
      <c r="I178" s="18">
        <f t="shared" si="37"/>
        <v>200</v>
      </c>
      <c r="J178" s="9"/>
      <c r="K178" s="9"/>
    </row>
    <row r="179" spans="1:11" ht="25.5" x14ac:dyDescent="0.2">
      <c r="A179" s="60" t="s">
        <v>67</v>
      </c>
      <c r="B179" s="138" t="s">
        <v>61</v>
      </c>
      <c r="C179" s="137">
        <v>8</v>
      </c>
      <c r="D179" s="137">
        <v>1</v>
      </c>
      <c r="E179" s="138" t="s">
        <v>151</v>
      </c>
      <c r="F179" s="10" t="s">
        <v>68</v>
      </c>
      <c r="G179" s="18">
        <f t="shared" si="37"/>
        <v>200</v>
      </c>
      <c r="H179" s="18">
        <f t="shared" si="37"/>
        <v>0</v>
      </c>
      <c r="I179" s="18">
        <f t="shared" si="37"/>
        <v>200</v>
      </c>
      <c r="J179" s="9"/>
      <c r="K179" s="9"/>
    </row>
    <row r="180" spans="1:11" ht="15" x14ac:dyDescent="0.2">
      <c r="A180" s="60" t="s">
        <v>69</v>
      </c>
      <c r="B180" s="138" t="s">
        <v>61</v>
      </c>
      <c r="C180" s="137">
        <v>8</v>
      </c>
      <c r="D180" s="137">
        <v>1</v>
      </c>
      <c r="E180" s="138" t="s">
        <v>151</v>
      </c>
      <c r="F180" s="10" t="s">
        <v>70</v>
      </c>
      <c r="G180" s="18">
        <f t="shared" si="37"/>
        <v>200</v>
      </c>
      <c r="H180" s="18">
        <f t="shared" si="37"/>
        <v>0</v>
      </c>
      <c r="I180" s="18">
        <f t="shared" si="37"/>
        <v>200</v>
      </c>
      <c r="J180" s="9"/>
      <c r="K180" s="9"/>
    </row>
    <row r="181" spans="1:11" ht="15" x14ac:dyDescent="0.2">
      <c r="A181" s="62" t="s">
        <v>153</v>
      </c>
      <c r="B181" s="140" t="s">
        <v>61</v>
      </c>
      <c r="C181" s="141">
        <v>8</v>
      </c>
      <c r="D181" s="141">
        <v>1</v>
      </c>
      <c r="E181" s="140" t="s">
        <v>151</v>
      </c>
      <c r="F181" s="37" t="s">
        <v>154</v>
      </c>
      <c r="G181" s="32">
        <v>200</v>
      </c>
      <c r="H181" s="32">
        <v>0</v>
      </c>
      <c r="I181" s="32">
        <f>G181+H181</f>
        <v>200</v>
      </c>
      <c r="J181" s="9"/>
      <c r="K181" s="9"/>
    </row>
    <row r="182" spans="1:11" ht="15" x14ac:dyDescent="0.2">
      <c r="A182" s="139" t="s">
        <v>136</v>
      </c>
      <c r="B182" s="138" t="s">
        <v>61</v>
      </c>
      <c r="C182" s="137">
        <v>8</v>
      </c>
      <c r="D182" s="137">
        <v>1</v>
      </c>
      <c r="E182" s="138" t="s">
        <v>152</v>
      </c>
      <c r="F182" s="10"/>
      <c r="G182" s="18">
        <f t="shared" ref="G182:I183" si="38">G183</f>
        <v>80</v>
      </c>
      <c r="H182" s="18">
        <f t="shared" si="38"/>
        <v>70</v>
      </c>
      <c r="I182" s="18">
        <f t="shared" si="38"/>
        <v>150</v>
      </c>
      <c r="J182" s="9"/>
      <c r="K182" s="9"/>
    </row>
    <row r="183" spans="1:11" ht="25.5" x14ac:dyDescent="0.2">
      <c r="A183" s="60" t="s">
        <v>67</v>
      </c>
      <c r="B183" s="138" t="s">
        <v>61</v>
      </c>
      <c r="C183" s="137">
        <v>8</v>
      </c>
      <c r="D183" s="137">
        <v>1</v>
      </c>
      <c r="E183" s="138" t="s">
        <v>152</v>
      </c>
      <c r="F183" s="10" t="s">
        <v>68</v>
      </c>
      <c r="G183" s="70">
        <f t="shared" si="38"/>
        <v>80</v>
      </c>
      <c r="H183" s="70">
        <f>H184</f>
        <v>70</v>
      </c>
      <c r="I183" s="70">
        <f>I184</f>
        <v>150</v>
      </c>
      <c r="J183" s="9"/>
      <c r="K183" s="9"/>
    </row>
    <row r="184" spans="1:11" ht="15" x14ac:dyDescent="0.2">
      <c r="A184" s="60" t="s">
        <v>69</v>
      </c>
      <c r="B184" s="138" t="s">
        <v>61</v>
      </c>
      <c r="C184" s="137">
        <v>8</v>
      </c>
      <c r="D184" s="137">
        <v>1</v>
      </c>
      <c r="E184" s="138" t="s">
        <v>152</v>
      </c>
      <c r="F184" s="10" t="s">
        <v>70</v>
      </c>
      <c r="G184" s="18">
        <f>G185</f>
        <v>80</v>
      </c>
      <c r="H184" s="18">
        <f>H185</f>
        <v>70</v>
      </c>
      <c r="I184" s="18">
        <f>I185</f>
        <v>150</v>
      </c>
      <c r="J184" s="9"/>
      <c r="K184" s="9"/>
    </row>
    <row r="185" spans="1:11" ht="15" x14ac:dyDescent="0.2">
      <c r="A185" s="62" t="s">
        <v>153</v>
      </c>
      <c r="B185" s="140" t="s">
        <v>61</v>
      </c>
      <c r="C185" s="141">
        <v>8</v>
      </c>
      <c r="D185" s="141">
        <v>1</v>
      </c>
      <c r="E185" s="140" t="s">
        <v>152</v>
      </c>
      <c r="F185" s="37" t="s">
        <v>154</v>
      </c>
      <c r="G185" s="32">
        <f>20+30+30</f>
        <v>80</v>
      </c>
      <c r="H185" s="32">
        <f>-30+100</f>
        <v>70</v>
      </c>
      <c r="I185" s="32">
        <f>G185+H185</f>
        <v>150</v>
      </c>
      <c r="J185" s="9"/>
      <c r="K185" s="9"/>
    </row>
    <row r="186" spans="1:11" ht="38.25" x14ac:dyDescent="0.2">
      <c r="A186" s="153" t="s">
        <v>181</v>
      </c>
      <c r="B186" s="138" t="s">
        <v>61</v>
      </c>
      <c r="C186" s="137">
        <v>8</v>
      </c>
      <c r="D186" s="137">
        <v>1</v>
      </c>
      <c r="E186" s="138" t="s">
        <v>182</v>
      </c>
      <c r="F186" s="36"/>
      <c r="G186" s="20">
        <f t="shared" ref="G186:I187" si="39">G187</f>
        <v>0</v>
      </c>
      <c r="H186" s="20">
        <f t="shared" si="39"/>
        <v>300</v>
      </c>
      <c r="I186" s="20">
        <f t="shared" si="39"/>
        <v>300</v>
      </c>
      <c r="J186" s="9"/>
      <c r="K186" s="9"/>
    </row>
    <row r="187" spans="1:11" ht="15" x14ac:dyDescent="0.2">
      <c r="A187" s="153" t="s">
        <v>69</v>
      </c>
      <c r="B187" s="138" t="s">
        <v>61</v>
      </c>
      <c r="C187" s="137">
        <v>8</v>
      </c>
      <c r="D187" s="137">
        <v>1</v>
      </c>
      <c r="E187" s="138" t="s">
        <v>182</v>
      </c>
      <c r="F187" s="10" t="s">
        <v>70</v>
      </c>
      <c r="G187" s="18">
        <f t="shared" si="39"/>
        <v>0</v>
      </c>
      <c r="H187" s="18">
        <f t="shared" si="39"/>
        <v>300</v>
      </c>
      <c r="I187" s="18">
        <f t="shared" si="39"/>
        <v>300</v>
      </c>
      <c r="J187" s="9"/>
      <c r="K187" s="9"/>
    </row>
    <row r="188" spans="1:11" ht="15" x14ac:dyDescent="0.2">
      <c r="A188" s="154" t="s">
        <v>153</v>
      </c>
      <c r="B188" s="140" t="s">
        <v>61</v>
      </c>
      <c r="C188" s="141">
        <v>8</v>
      </c>
      <c r="D188" s="141">
        <v>1</v>
      </c>
      <c r="E188" s="140" t="s">
        <v>182</v>
      </c>
      <c r="F188" s="37" t="s">
        <v>154</v>
      </c>
      <c r="G188" s="32">
        <v>0</v>
      </c>
      <c r="H188" s="32">
        <v>300</v>
      </c>
      <c r="I188" s="32">
        <f>G188+H188</f>
        <v>300</v>
      </c>
      <c r="J188" s="9"/>
      <c r="K188" s="9"/>
    </row>
    <row r="189" spans="1:11" ht="15" x14ac:dyDescent="0.2">
      <c r="A189" s="56" t="s">
        <v>166</v>
      </c>
      <c r="B189" s="43">
        <v>956</v>
      </c>
      <c r="C189" s="44">
        <v>8</v>
      </c>
      <c r="D189" s="44">
        <v>2</v>
      </c>
      <c r="E189" s="45"/>
      <c r="F189" s="43"/>
      <c r="G189" s="17">
        <f t="shared" ref="G189:I189" si="40">G190</f>
        <v>0</v>
      </c>
      <c r="H189" s="17">
        <f t="shared" si="40"/>
        <v>14713.7</v>
      </c>
      <c r="I189" s="17">
        <f t="shared" si="40"/>
        <v>14713.7</v>
      </c>
      <c r="J189" s="9"/>
      <c r="K189" s="9"/>
    </row>
    <row r="190" spans="1:11" ht="29.25" customHeight="1" x14ac:dyDescent="0.2">
      <c r="A190" s="5" t="s">
        <v>142</v>
      </c>
      <c r="B190" s="10" t="s">
        <v>61</v>
      </c>
      <c r="C190" s="11">
        <v>8</v>
      </c>
      <c r="D190" s="11">
        <v>2</v>
      </c>
      <c r="E190" s="10" t="s">
        <v>144</v>
      </c>
      <c r="F190" s="10"/>
      <c r="G190" s="18">
        <f>SUM(G191,G195,G199,G203,G207)</f>
        <v>0</v>
      </c>
      <c r="H190" s="18">
        <f>SUM(H191,H195,H199,H203,H207)</f>
        <v>14713.7</v>
      </c>
      <c r="I190" s="18">
        <f>SUM(I191,I195,I199,I203,I207)</f>
        <v>14713.7</v>
      </c>
      <c r="J190" s="9"/>
      <c r="K190" s="9"/>
    </row>
    <row r="191" spans="1:11" ht="29.25" customHeight="1" x14ac:dyDescent="0.2">
      <c r="A191" s="5" t="s">
        <v>130</v>
      </c>
      <c r="B191" s="10" t="s">
        <v>61</v>
      </c>
      <c r="C191" s="11">
        <v>8</v>
      </c>
      <c r="D191" s="11">
        <v>2</v>
      </c>
      <c r="E191" s="10" t="s">
        <v>146</v>
      </c>
      <c r="F191" s="10"/>
      <c r="G191" s="18">
        <v>0</v>
      </c>
      <c r="H191" s="18">
        <f>H192</f>
        <v>1394.6000000000001</v>
      </c>
      <c r="I191" s="18">
        <f>I192</f>
        <v>1394.6000000000001</v>
      </c>
      <c r="J191" s="9"/>
      <c r="K191" s="9"/>
    </row>
    <row r="192" spans="1:11" ht="29.25" customHeight="1" x14ac:dyDescent="0.2">
      <c r="A192" s="5" t="s">
        <v>67</v>
      </c>
      <c r="B192" s="10" t="s">
        <v>61</v>
      </c>
      <c r="C192" s="11">
        <v>8</v>
      </c>
      <c r="D192" s="11">
        <v>2</v>
      </c>
      <c r="E192" s="10" t="s">
        <v>146</v>
      </c>
      <c r="F192" s="10" t="s">
        <v>68</v>
      </c>
      <c r="G192" s="18">
        <v>0</v>
      </c>
      <c r="H192" s="18">
        <f>H193</f>
        <v>1394.6000000000001</v>
      </c>
      <c r="I192" s="18">
        <f>I193</f>
        <v>1394.6000000000001</v>
      </c>
      <c r="J192" s="9"/>
      <c r="K192" s="9"/>
    </row>
    <row r="193" spans="1:11" ht="15" x14ac:dyDescent="0.2">
      <c r="A193" s="60" t="s">
        <v>162</v>
      </c>
      <c r="B193" s="138" t="s">
        <v>61</v>
      </c>
      <c r="C193" s="137">
        <v>8</v>
      </c>
      <c r="D193" s="137">
        <v>2</v>
      </c>
      <c r="E193" s="138" t="s">
        <v>146</v>
      </c>
      <c r="F193" s="10" t="s">
        <v>160</v>
      </c>
      <c r="G193" s="18">
        <f t="shared" ref="G193" si="41">G194</f>
        <v>0</v>
      </c>
      <c r="H193" s="18">
        <f t="shared" ref="H193" si="42">H194</f>
        <v>1394.6000000000001</v>
      </c>
      <c r="I193" s="18">
        <f t="shared" ref="I193" si="43">I194</f>
        <v>1394.6000000000001</v>
      </c>
      <c r="J193" s="9"/>
      <c r="K193" s="9"/>
    </row>
    <row r="194" spans="1:11" ht="15" x14ac:dyDescent="0.2">
      <c r="A194" s="62" t="s">
        <v>163</v>
      </c>
      <c r="B194" s="140" t="s">
        <v>61</v>
      </c>
      <c r="C194" s="141">
        <v>8</v>
      </c>
      <c r="D194" s="141">
        <v>2</v>
      </c>
      <c r="E194" s="140" t="s">
        <v>146</v>
      </c>
      <c r="F194" s="37" t="s">
        <v>161</v>
      </c>
      <c r="G194" s="32">
        <v>0</v>
      </c>
      <c r="H194" s="32">
        <f>339.7+1054.9</f>
        <v>1394.6000000000001</v>
      </c>
      <c r="I194" s="32">
        <f>G194+H194</f>
        <v>1394.6000000000001</v>
      </c>
      <c r="J194" s="9"/>
      <c r="K194" s="9"/>
    </row>
    <row r="195" spans="1:11" ht="25.5" x14ac:dyDescent="0.2">
      <c r="A195" s="60" t="s">
        <v>167</v>
      </c>
      <c r="B195" s="138" t="s">
        <v>61</v>
      </c>
      <c r="C195" s="145">
        <v>8</v>
      </c>
      <c r="D195" s="145">
        <v>2</v>
      </c>
      <c r="E195" s="138" t="s">
        <v>148</v>
      </c>
      <c r="F195" s="36"/>
      <c r="G195" s="20">
        <v>0</v>
      </c>
      <c r="H195" s="20">
        <f>H196</f>
        <v>21</v>
      </c>
      <c r="I195" s="20">
        <v>21</v>
      </c>
      <c r="J195" s="9"/>
      <c r="K195" s="9"/>
    </row>
    <row r="196" spans="1:11" ht="29.25" customHeight="1" x14ac:dyDescent="0.2">
      <c r="A196" s="5" t="s">
        <v>67</v>
      </c>
      <c r="B196" s="10" t="s">
        <v>61</v>
      </c>
      <c r="C196" s="11">
        <v>8</v>
      </c>
      <c r="D196" s="11">
        <v>2</v>
      </c>
      <c r="E196" s="10" t="s">
        <v>146</v>
      </c>
      <c r="F196" s="10" t="s">
        <v>68</v>
      </c>
      <c r="G196" s="18">
        <v>0</v>
      </c>
      <c r="H196" s="18">
        <f>H197</f>
        <v>21</v>
      </c>
      <c r="I196" s="18">
        <v>21</v>
      </c>
      <c r="J196" s="9"/>
      <c r="K196" s="9"/>
    </row>
    <row r="197" spans="1:11" ht="23.25" customHeight="1" x14ac:dyDescent="0.2">
      <c r="A197" s="60" t="s">
        <v>162</v>
      </c>
      <c r="B197" s="138" t="s">
        <v>61</v>
      </c>
      <c r="C197" s="137">
        <v>8</v>
      </c>
      <c r="D197" s="137">
        <v>2</v>
      </c>
      <c r="E197" s="138" t="s">
        <v>148</v>
      </c>
      <c r="F197" s="10" t="s">
        <v>160</v>
      </c>
      <c r="G197" s="18">
        <f t="shared" ref="G197" si="44">G198</f>
        <v>0</v>
      </c>
      <c r="H197" s="18">
        <f t="shared" ref="H197:I197" si="45">H198</f>
        <v>21</v>
      </c>
      <c r="I197" s="18">
        <f t="shared" si="45"/>
        <v>21</v>
      </c>
      <c r="J197" s="9"/>
      <c r="K197" s="9"/>
    </row>
    <row r="198" spans="1:11" ht="15" x14ac:dyDescent="0.2">
      <c r="A198" s="62" t="s">
        <v>163</v>
      </c>
      <c r="B198" s="140" t="s">
        <v>61</v>
      </c>
      <c r="C198" s="141">
        <v>8</v>
      </c>
      <c r="D198" s="141">
        <v>2</v>
      </c>
      <c r="E198" s="140" t="s">
        <v>148</v>
      </c>
      <c r="F198" s="37" t="s">
        <v>161</v>
      </c>
      <c r="G198" s="32">
        <v>0</v>
      </c>
      <c r="H198" s="32">
        <v>21</v>
      </c>
      <c r="I198" s="32">
        <f>G198+H198</f>
        <v>21</v>
      </c>
      <c r="J198" s="9"/>
      <c r="K198" s="9"/>
    </row>
    <row r="199" spans="1:11" ht="25.5" x14ac:dyDescent="0.2">
      <c r="A199" s="60" t="s">
        <v>133</v>
      </c>
      <c r="B199" s="138" t="s">
        <v>61</v>
      </c>
      <c r="C199" s="145">
        <v>8</v>
      </c>
      <c r="D199" s="145">
        <v>2</v>
      </c>
      <c r="E199" s="138" t="s">
        <v>149</v>
      </c>
      <c r="F199" s="36"/>
      <c r="G199" s="18">
        <f>G201</f>
        <v>0</v>
      </c>
      <c r="H199" s="18">
        <f>H200</f>
        <v>13098</v>
      </c>
      <c r="I199" s="18">
        <f>I201</f>
        <v>13098</v>
      </c>
      <c r="J199" s="9"/>
      <c r="K199" s="9"/>
    </row>
    <row r="200" spans="1:11" ht="25.5" x14ac:dyDescent="0.2">
      <c r="A200" s="60" t="s">
        <v>67</v>
      </c>
      <c r="B200" s="138" t="s">
        <v>61</v>
      </c>
      <c r="C200" s="145">
        <v>8</v>
      </c>
      <c r="D200" s="145">
        <v>2</v>
      </c>
      <c r="E200" s="138" t="s">
        <v>149</v>
      </c>
      <c r="F200" s="36" t="s">
        <v>68</v>
      </c>
      <c r="G200" s="18">
        <f t="shared" ref="G200:G204" si="46">G201</f>
        <v>0</v>
      </c>
      <c r="H200" s="18">
        <f>H201</f>
        <v>13098</v>
      </c>
      <c r="I200" s="18">
        <f t="shared" ref="H200:I204" si="47">I201</f>
        <v>13098</v>
      </c>
      <c r="J200" s="9"/>
      <c r="K200" s="9"/>
    </row>
    <row r="201" spans="1:11" ht="15" x14ac:dyDescent="0.2">
      <c r="A201" s="60" t="s">
        <v>162</v>
      </c>
      <c r="B201" s="138" t="s">
        <v>61</v>
      </c>
      <c r="C201" s="137">
        <v>8</v>
      </c>
      <c r="D201" s="137">
        <v>2</v>
      </c>
      <c r="E201" s="138" t="s">
        <v>149</v>
      </c>
      <c r="F201" s="10" t="s">
        <v>160</v>
      </c>
      <c r="G201" s="18">
        <f t="shared" si="46"/>
        <v>0</v>
      </c>
      <c r="H201" s="18">
        <f t="shared" si="47"/>
        <v>13098</v>
      </c>
      <c r="I201" s="18">
        <f t="shared" si="47"/>
        <v>13098</v>
      </c>
      <c r="J201" s="9"/>
      <c r="K201" s="9"/>
    </row>
    <row r="202" spans="1:11" ht="51" x14ac:dyDescent="0.2">
      <c r="A202" s="62" t="s">
        <v>165</v>
      </c>
      <c r="B202" s="140" t="s">
        <v>61</v>
      </c>
      <c r="C202" s="141">
        <v>8</v>
      </c>
      <c r="D202" s="141">
        <v>2</v>
      </c>
      <c r="E202" s="140" t="s">
        <v>149</v>
      </c>
      <c r="F202" s="37" t="s">
        <v>164</v>
      </c>
      <c r="G202" s="32">
        <v>0</v>
      </c>
      <c r="H202" s="32">
        <f>15426.5-2328.5</f>
        <v>13098</v>
      </c>
      <c r="I202" s="32">
        <f>G202+H202</f>
        <v>13098</v>
      </c>
      <c r="J202" s="9"/>
      <c r="K202" s="9"/>
    </row>
    <row r="203" spans="1:11" ht="25.5" x14ac:dyDescent="0.2">
      <c r="A203" s="60" t="s">
        <v>134</v>
      </c>
      <c r="B203" s="138" t="s">
        <v>61</v>
      </c>
      <c r="C203" s="145">
        <v>8</v>
      </c>
      <c r="D203" s="145">
        <v>2</v>
      </c>
      <c r="E203" s="138" t="s">
        <v>150</v>
      </c>
      <c r="F203" s="36"/>
      <c r="G203" s="18">
        <f t="shared" si="46"/>
        <v>0</v>
      </c>
      <c r="H203" s="18">
        <f t="shared" si="47"/>
        <v>170.1</v>
      </c>
      <c r="I203" s="18">
        <f t="shared" si="47"/>
        <v>170.1</v>
      </c>
      <c r="J203" s="9"/>
      <c r="K203" s="9"/>
    </row>
    <row r="204" spans="1:11" ht="25.5" x14ac:dyDescent="0.2">
      <c r="A204" s="60" t="s">
        <v>67</v>
      </c>
      <c r="B204" s="138" t="s">
        <v>61</v>
      </c>
      <c r="C204" s="145">
        <v>8</v>
      </c>
      <c r="D204" s="145">
        <v>2</v>
      </c>
      <c r="E204" s="138" t="s">
        <v>150</v>
      </c>
      <c r="F204" s="36" t="s">
        <v>68</v>
      </c>
      <c r="G204" s="18">
        <f t="shared" si="46"/>
        <v>0</v>
      </c>
      <c r="H204" s="18">
        <f>H205</f>
        <v>170.1</v>
      </c>
      <c r="I204" s="18">
        <f t="shared" si="47"/>
        <v>170.1</v>
      </c>
      <c r="J204" s="9"/>
      <c r="K204" s="9"/>
    </row>
    <row r="205" spans="1:11" ht="15" x14ac:dyDescent="0.2">
      <c r="A205" s="60" t="s">
        <v>162</v>
      </c>
      <c r="B205" s="138" t="s">
        <v>61</v>
      </c>
      <c r="C205" s="137">
        <v>8</v>
      </c>
      <c r="D205" s="137">
        <v>2</v>
      </c>
      <c r="E205" s="138" t="s">
        <v>150</v>
      </c>
      <c r="F205" s="10" t="s">
        <v>160</v>
      </c>
      <c r="G205" s="18">
        <f t="shared" ref="G205" si="48">G206</f>
        <v>0</v>
      </c>
      <c r="H205" s="18">
        <f t="shared" ref="H205" si="49">H206</f>
        <v>170.1</v>
      </c>
      <c r="I205" s="18">
        <f t="shared" ref="I205" si="50">I206</f>
        <v>170.1</v>
      </c>
      <c r="J205" s="9"/>
      <c r="K205" s="9"/>
    </row>
    <row r="206" spans="1:11" ht="15" x14ac:dyDescent="0.2">
      <c r="A206" s="62" t="s">
        <v>163</v>
      </c>
      <c r="B206" s="140" t="s">
        <v>61</v>
      </c>
      <c r="C206" s="141">
        <v>8</v>
      </c>
      <c r="D206" s="141">
        <v>2</v>
      </c>
      <c r="E206" s="140" t="s">
        <v>150</v>
      </c>
      <c r="F206" s="37" t="s">
        <v>161</v>
      </c>
      <c r="G206" s="32">
        <v>0</v>
      </c>
      <c r="H206" s="32">
        <v>170.1</v>
      </c>
      <c r="I206" s="32">
        <f>G206+H206</f>
        <v>170.1</v>
      </c>
      <c r="J206" s="9"/>
      <c r="K206" s="9"/>
    </row>
    <row r="207" spans="1:11" ht="15" x14ac:dyDescent="0.2">
      <c r="A207" s="60" t="s">
        <v>136</v>
      </c>
      <c r="B207" s="138" t="s">
        <v>61</v>
      </c>
      <c r="C207" s="145">
        <v>8</v>
      </c>
      <c r="D207" s="145">
        <v>2</v>
      </c>
      <c r="E207" s="138" t="s">
        <v>152</v>
      </c>
      <c r="F207" s="36"/>
      <c r="G207" s="18">
        <f t="shared" ref="G207:I207" si="51">G208</f>
        <v>0</v>
      </c>
      <c r="H207" s="18">
        <f t="shared" si="51"/>
        <v>30</v>
      </c>
      <c r="I207" s="18">
        <f t="shared" si="51"/>
        <v>30</v>
      </c>
      <c r="J207" s="9"/>
      <c r="K207" s="9"/>
    </row>
    <row r="208" spans="1:11" ht="25.5" x14ac:dyDescent="0.2">
      <c r="A208" s="60" t="s">
        <v>67</v>
      </c>
      <c r="B208" s="138" t="s">
        <v>61</v>
      </c>
      <c r="C208" s="145">
        <v>8</v>
      </c>
      <c r="D208" s="145">
        <v>2</v>
      </c>
      <c r="E208" s="138" t="s">
        <v>152</v>
      </c>
      <c r="F208" s="36" t="s">
        <v>68</v>
      </c>
      <c r="G208" s="18">
        <f t="shared" ref="G208:I208" si="52">G209</f>
        <v>0</v>
      </c>
      <c r="H208" s="18">
        <f>H209</f>
        <v>30</v>
      </c>
      <c r="I208" s="18">
        <f t="shared" si="52"/>
        <v>30</v>
      </c>
      <c r="J208" s="9"/>
      <c r="K208" s="9"/>
    </row>
    <row r="209" spans="1:11" ht="16.5" customHeight="1" x14ac:dyDescent="0.2">
      <c r="A209" s="60" t="s">
        <v>162</v>
      </c>
      <c r="B209" s="138" t="s">
        <v>61</v>
      </c>
      <c r="C209" s="137">
        <v>8</v>
      </c>
      <c r="D209" s="137">
        <v>2</v>
      </c>
      <c r="E209" s="138" t="s">
        <v>152</v>
      </c>
      <c r="F209" s="10" t="s">
        <v>160</v>
      </c>
      <c r="G209" s="18">
        <f t="shared" ref="G209" si="53">G210</f>
        <v>0</v>
      </c>
      <c r="H209" s="18">
        <f t="shared" ref="H209" si="54">H210</f>
        <v>30</v>
      </c>
      <c r="I209" s="18">
        <f t="shared" ref="I209" si="55">I210</f>
        <v>30</v>
      </c>
      <c r="J209" s="9"/>
      <c r="K209" s="9"/>
    </row>
    <row r="210" spans="1:11" ht="15" x14ac:dyDescent="0.2">
      <c r="A210" s="62" t="s">
        <v>163</v>
      </c>
      <c r="B210" s="140" t="s">
        <v>61</v>
      </c>
      <c r="C210" s="141">
        <v>8</v>
      </c>
      <c r="D210" s="141">
        <v>2</v>
      </c>
      <c r="E210" s="140" t="s">
        <v>152</v>
      </c>
      <c r="F210" s="37" t="s">
        <v>161</v>
      </c>
      <c r="G210" s="32">
        <v>0</v>
      </c>
      <c r="H210" s="32">
        <v>30</v>
      </c>
      <c r="I210" s="32">
        <f>G210+H210</f>
        <v>30</v>
      </c>
      <c r="J210" s="9"/>
      <c r="K210" s="9"/>
    </row>
  </sheetData>
  <autoFilter ref="A9:F210"/>
  <customSheetViews>
    <customSheetView guid="{C0DCEFD6-4378-4196-8A52-BBAE8937CBA3}" scale="90" showPageBreaks="1" showGridLines="0" printArea="1" showAutoFilter="1" hiddenColumns="1" view="pageBreakPreview" showRuler="0">
      <pane ySplit="8" topLeftCell="A9" activePane="bottomLeft" state="frozenSplit"/>
      <selection pane="bottomLeft" activeCell="F1" sqref="F1"/>
      <pageMargins left="0.9055118110236221" right="0.39370078740157483" top="0.39370078740157483" bottom="0.35433070866141736" header="0.35433070866141736" footer="0.19685039370078741"/>
      <pageSetup paperSize="9" scale="93" orientation="portrait" r:id="rId1"/>
      <headerFooter alignWithMargins="0">
        <oddFooter>&amp;C&amp;P</oddFooter>
      </headerFooter>
      <autoFilter ref="A11:F233"/>
    </customSheetView>
    <customSheetView guid="{265E4B74-F87F-4C11-8F36-BD3184BC15DF}" scale="90" showPageBreaks="1" showGridLines="0" printArea="1" showAutoFilter="1" view="pageBreakPreview" showRuler="0">
      <pane ySplit="7" topLeftCell="A115" activePane="bottomLeft" state="frozenSplit"/>
      <selection pane="bottomLeft" activeCell="H130" sqref="H130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2"/>
      <headerFooter alignWithMargins="0">
        <oddFooter>&amp;C&amp;P</oddFooter>
      </headerFooter>
      <autoFilter ref="A11:F233"/>
    </customSheetView>
    <customSheetView guid="{D5451C69-6188-4AB8-99E1-04D2A5F2965F}" scale="90" showPageBreaks="1" showGridLines="0" printArea="1" showAutoFilter="1" view="pageBreakPreview" showRuler="0">
      <pane ySplit="8" topLeftCell="A9" activePane="bottomLeft" state="frozenSplit"/>
      <selection pane="bottomLeft" activeCell="A10" sqref="A10:I10"/>
      <pageMargins left="0.9055118110236221" right="0.39370078740157483" top="0.39370078740157483" bottom="0.35433070866141736" header="0.35433070866141736" footer="0.19685039370078741"/>
      <pageSetup paperSize="9" scale="68" orientation="portrait" r:id="rId3"/>
      <headerFooter alignWithMargins="0">
        <oddFooter>&amp;C&amp;P</oddFooter>
      </headerFooter>
      <autoFilter ref="A11:F233"/>
    </customSheetView>
    <customSheetView guid="{E021FB0C-A711-4509-BC26-BEE4D6D0121D}" scale="90" showPageBreaks="1" showGridLines="0" printArea="1" showAutoFilter="1" view="pageBreakPreview" showRuler="0">
      <pane ySplit="7" topLeftCell="A170" activePane="bottomLeft" state="frozenSplit"/>
      <selection pane="bottomLeft" activeCell="I3" sqref="I3"/>
      <pageMargins left="0.9055118110236221" right="0.39370078740157483" top="0.39370078740157483" bottom="0.35433070866141736" header="0.35433070866141736" footer="0.19685039370078741"/>
      <pageSetup paperSize="9" scale="89" orientation="portrait" r:id="rId4"/>
      <headerFooter alignWithMargins="0">
        <oddFooter>&amp;C&amp;P</oddFooter>
      </headerFooter>
      <autoFilter ref="A6:F185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5"/>
      <headerFooter alignWithMargins="0">
        <oddFooter>&amp;C&amp;P</oddFooter>
      </headerFooter>
      <autoFilter ref="A6:F107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6"/>
      <headerFooter alignWithMargins="0">
        <oddFooter>&amp;C&amp;P</oddFooter>
      </headerFooter>
      <autoFilter ref="A6:F107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7"/>
      <headerFooter alignWithMargins="0">
        <oddFooter>&amp;C&amp;P</oddFooter>
      </headerFooter>
      <autoFilter ref="B1:G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8"/>
      <headerFooter alignWithMargins="0">
        <oddFooter>&amp;C&amp;P</oddFooter>
      </headerFooter>
      <autoFilter ref="B1:G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H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11"/>
      <headerFooter alignWithMargins="0">
        <oddFooter>&amp;C&amp;P</oddFooter>
      </headerFooter>
      <autoFilter ref="B1:H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12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13"/>
      <headerFooter alignWithMargins="0">
        <oddFooter>&amp;C&amp;P</oddFooter>
      </headerFooter>
      <autoFilter ref="B1:G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14"/>
      <headerFooter alignWithMargins="0">
        <oddFooter>&amp;C&amp;P</oddFooter>
      </headerFooter>
      <autoFilter ref="B1:G1"/>
    </customSheetView>
    <customSheetView guid="{9AE4E90B-95AD-4E92-80AE-724EF4B3642C}" showPageBreaks="1" showGridLines="0" printArea="1" showAutoFilter="1" showRuler="0" topLeftCell="A198">
      <selection activeCell="B209" sqref="B209:D210"/>
      <pageMargins left="0.9055118110236221" right="0.39370078740157483" top="0.39370078740157483" bottom="0.35433070866141736" header="0.35433070866141736" footer="0.19685039370078741"/>
      <pageSetup paperSize="9" scale="68" orientation="portrait" r:id="rId15"/>
      <headerFooter alignWithMargins="0">
        <oddFooter>&amp;C&amp;P</oddFooter>
      </headerFooter>
      <autoFilter ref="A11:F233"/>
    </customSheetView>
  </customSheetViews>
  <mergeCells count="13">
    <mergeCell ref="G1:I1"/>
    <mergeCell ref="C10:D10"/>
    <mergeCell ref="F10:F11"/>
    <mergeCell ref="E10:E11"/>
    <mergeCell ref="A7:G7"/>
    <mergeCell ref="A10:A11"/>
    <mergeCell ref="B10:B11"/>
    <mergeCell ref="G10:G11"/>
    <mergeCell ref="D5:I5"/>
    <mergeCell ref="A8:I8"/>
    <mergeCell ref="H10:H11"/>
    <mergeCell ref="E2:I3"/>
    <mergeCell ref="D6:I6"/>
  </mergeCells>
  <phoneticPr fontId="1" type="noConversion"/>
  <pageMargins left="0.9055118110236221" right="0.39370078740157483" top="0.59055118110236227" bottom="0.55118110236220474" header="0.35433070866141736" footer="0.19685039370078741"/>
  <pageSetup paperSize="9" scale="90" orientation="portrait" r:id="rId16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7"/>
  <sheetViews>
    <sheetView tabSelected="1" view="pageBreakPreview" zoomScaleNormal="100" zoomScaleSheetLayoutView="100" workbookViewId="0">
      <selection activeCell="G13" sqref="G13"/>
    </sheetView>
  </sheetViews>
  <sheetFormatPr defaultRowHeight="12.75" x14ac:dyDescent="0.2"/>
  <cols>
    <col min="1" max="1" width="41.28515625" customWidth="1"/>
    <col min="2" max="2" width="5.85546875" customWidth="1"/>
    <col min="3" max="3" width="4.140625" customWidth="1"/>
    <col min="4" max="4" width="4.5703125" customWidth="1"/>
    <col min="6" max="6" width="5.140625" customWidth="1"/>
    <col min="7" max="7" width="12.5703125" customWidth="1"/>
    <col min="8" max="8" width="11.85546875" customWidth="1"/>
    <col min="9" max="9" width="11.28515625" customWidth="1"/>
    <col min="10" max="10" width="10.85546875" bestFit="1" customWidth="1"/>
  </cols>
  <sheetData>
    <row r="1" spans="1:11" ht="22.5" customHeight="1" x14ac:dyDescent="0.25">
      <c r="D1" s="158"/>
      <c r="E1" s="171" t="s">
        <v>45</v>
      </c>
      <c r="F1" s="171"/>
      <c r="G1" s="171"/>
      <c r="H1" s="171"/>
      <c r="I1" s="148"/>
      <c r="J1" s="148"/>
      <c r="K1" s="148"/>
    </row>
    <row r="2" spans="1:11" ht="45.75" customHeight="1" x14ac:dyDescent="0.2">
      <c r="D2" s="158"/>
      <c r="E2" s="169" t="s">
        <v>186</v>
      </c>
      <c r="F2" s="169"/>
      <c r="G2" s="169"/>
      <c r="H2" s="169"/>
    </row>
    <row r="3" spans="1:11" ht="14.25" customHeight="1" x14ac:dyDescent="0.2">
      <c r="D3" s="158"/>
      <c r="E3" s="159"/>
      <c r="F3" s="159"/>
      <c r="G3" s="159"/>
      <c r="H3" s="158"/>
    </row>
    <row r="4" spans="1:11" ht="15.75" x14ac:dyDescent="0.25">
      <c r="A4" s="4"/>
      <c r="B4" s="4"/>
      <c r="C4" s="4"/>
      <c r="D4" s="160"/>
      <c r="E4" s="171" t="s">
        <v>45</v>
      </c>
      <c r="F4" s="171"/>
      <c r="G4" s="171"/>
      <c r="H4" s="171"/>
    </row>
    <row r="5" spans="1:11" ht="47.25" customHeight="1" x14ac:dyDescent="0.2">
      <c r="A5" s="4"/>
      <c r="B5" s="4"/>
      <c r="C5" s="4"/>
      <c r="D5" s="169" t="s">
        <v>187</v>
      </c>
      <c r="E5" s="169"/>
      <c r="F5" s="169"/>
      <c r="G5" s="169"/>
      <c r="H5" s="169"/>
    </row>
    <row r="6" spans="1:11" x14ac:dyDescent="0.2">
      <c r="A6" s="175"/>
      <c r="B6" s="175"/>
      <c r="C6" s="175"/>
      <c r="D6" s="175"/>
      <c r="E6" s="175"/>
      <c r="F6" s="175"/>
      <c r="G6" s="175"/>
      <c r="H6" s="175"/>
    </row>
    <row r="7" spans="1:11" ht="49.5" customHeight="1" x14ac:dyDescent="0.2">
      <c r="A7" s="166" t="s">
        <v>116</v>
      </c>
      <c r="B7" s="166"/>
      <c r="C7" s="166"/>
      <c r="D7" s="166"/>
      <c r="E7" s="166"/>
      <c r="F7" s="166"/>
      <c r="G7" s="166"/>
      <c r="H7" s="174"/>
    </row>
    <row r="9" spans="1:11" ht="20.25" customHeight="1" x14ac:dyDescent="0.2">
      <c r="A9" s="176" t="s">
        <v>0</v>
      </c>
      <c r="B9" s="176" t="s">
        <v>1</v>
      </c>
      <c r="C9" s="177" t="s">
        <v>2</v>
      </c>
      <c r="D9" s="177"/>
      <c r="E9" s="176" t="s">
        <v>5</v>
      </c>
      <c r="F9" s="176" t="s">
        <v>6</v>
      </c>
      <c r="G9" s="172" t="s">
        <v>42</v>
      </c>
      <c r="H9" s="173"/>
    </row>
    <row r="10" spans="1:11" ht="21.75" customHeight="1" x14ac:dyDescent="0.2">
      <c r="A10" s="176"/>
      <c r="B10" s="176"/>
      <c r="C10" s="71" t="s">
        <v>3</v>
      </c>
      <c r="D10" s="71" t="s">
        <v>4</v>
      </c>
      <c r="E10" s="176"/>
      <c r="F10" s="176"/>
      <c r="G10" s="133" t="s">
        <v>82</v>
      </c>
      <c r="H10" s="133" t="s">
        <v>117</v>
      </c>
    </row>
    <row r="11" spans="1:11" ht="21.75" customHeight="1" x14ac:dyDescent="0.2">
      <c r="A11" s="72" t="s">
        <v>14</v>
      </c>
      <c r="B11" s="71"/>
      <c r="C11" s="71"/>
      <c r="D11" s="71"/>
      <c r="E11" s="71"/>
      <c r="F11" s="71"/>
      <c r="G11" s="73">
        <f>G12+G110</f>
        <v>155136.9</v>
      </c>
      <c r="H11" s="73">
        <f>H12+H110</f>
        <v>164234</v>
      </c>
      <c r="I11" s="2"/>
      <c r="J11" s="2"/>
    </row>
    <row r="12" spans="1:11" ht="30" customHeight="1" x14ac:dyDescent="0.2">
      <c r="A12" s="74" t="s">
        <v>44</v>
      </c>
      <c r="B12" s="75">
        <v>920</v>
      </c>
      <c r="C12" s="76" t="s">
        <v>7</v>
      </c>
      <c r="D12" s="76" t="s">
        <v>7</v>
      </c>
      <c r="E12" s="76" t="s">
        <v>7</v>
      </c>
      <c r="F12" s="76" t="s">
        <v>7</v>
      </c>
      <c r="G12" s="77">
        <f>G13+G29+G36+G52+G90+G104</f>
        <v>109379.2</v>
      </c>
      <c r="H12" s="77">
        <f>H13+H29+H36+H52+H90+H104</f>
        <v>115685.6</v>
      </c>
      <c r="I12" s="9"/>
      <c r="J12" s="2"/>
    </row>
    <row r="13" spans="1:11" ht="14.25" x14ac:dyDescent="0.2">
      <c r="A13" s="78" t="s">
        <v>8</v>
      </c>
      <c r="B13" s="79">
        <v>920</v>
      </c>
      <c r="C13" s="79" t="s">
        <v>9</v>
      </c>
      <c r="D13" s="79" t="s">
        <v>26</v>
      </c>
      <c r="E13" s="79" t="s">
        <v>7</v>
      </c>
      <c r="F13" s="79" t="s">
        <v>7</v>
      </c>
      <c r="G13" s="80">
        <f>G14+G20</f>
        <v>771.5</v>
      </c>
      <c r="H13" s="80">
        <f>H14+H20</f>
        <v>809</v>
      </c>
    </row>
    <row r="14" spans="1:11" ht="51" x14ac:dyDescent="0.2">
      <c r="A14" s="81" t="s">
        <v>15</v>
      </c>
      <c r="B14" s="82" t="s">
        <v>23</v>
      </c>
      <c r="C14" s="83">
        <v>1</v>
      </c>
      <c r="D14" s="83">
        <v>3</v>
      </c>
      <c r="E14" s="84"/>
      <c r="F14" s="85" t="s">
        <v>7</v>
      </c>
      <c r="G14" s="86">
        <f t="shared" ref="G14:H14" si="0">G15</f>
        <v>608</v>
      </c>
      <c r="H14" s="86">
        <f t="shared" si="0"/>
        <v>645.5</v>
      </c>
      <c r="I14" s="9"/>
    </row>
    <row r="15" spans="1:11" ht="15" x14ac:dyDescent="0.2">
      <c r="A15" s="87" t="s">
        <v>46</v>
      </c>
      <c r="B15" s="82" t="s">
        <v>23</v>
      </c>
      <c r="C15" s="83">
        <v>1</v>
      </c>
      <c r="D15" s="83">
        <v>3</v>
      </c>
      <c r="E15" s="88" t="s">
        <v>47</v>
      </c>
      <c r="F15" s="82" t="s">
        <v>7</v>
      </c>
      <c r="G15" s="86">
        <f t="shared" ref="G15:H18" si="1">G16</f>
        <v>608</v>
      </c>
      <c r="H15" s="86">
        <f t="shared" si="1"/>
        <v>645.5</v>
      </c>
      <c r="I15" s="9"/>
      <c r="J15" s="9"/>
    </row>
    <row r="16" spans="1:11" ht="38.25" x14ac:dyDescent="0.2">
      <c r="A16" s="89" t="s">
        <v>48</v>
      </c>
      <c r="B16" s="82" t="s">
        <v>23</v>
      </c>
      <c r="C16" s="83">
        <v>1</v>
      </c>
      <c r="D16" s="83">
        <v>3</v>
      </c>
      <c r="E16" s="10" t="s">
        <v>103</v>
      </c>
      <c r="F16" s="82" t="s">
        <v>7</v>
      </c>
      <c r="G16" s="86">
        <f t="shared" si="1"/>
        <v>608</v>
      </c>
      <c r="H16" s="86">
        <f t="shared" si="1"/>
        <v>645.5</v>
      </c>
      <c r="I16" s="9"/>
    </row>
    <row r="17" spans="1:8" ht="25.5" x14ac:dyDescent="0.2">
      <c r="A17" s="90" t="s">
        <v>84</v>
      </c>
      <c r="B17" s="82" t="s">
        <v>23</v>
      </c>
      <c r="C17" s="83">
        <v>1</v>
      </c>
      <c r="D17" s="83">
        <v>3</v>
      </c>
      <c r="E17" s="10" t="s">
        <v>103</v>
      </c>
      <c r="F17" s="82" t="s">
        <v>49</v>
      </c>
      <c r="G17" s="86">
        <f t="shared" si="1"/>
        <v>608</v>
      </c>
      <c r="H17" s="86">
        <f t="shared" si="1"/>
        <v>645.5</v>
      </c>
    </row>
    <row r="18" spans="1:8" ht="38.25" x14ac:dyDescent="0.2">
      <c r="A18" s="90" t="s">
        <v>85</v>
      </c>
      <c r="B18" s="82" t="s">
        <v>23</v>
      </c>
      <c r="C18" s="83">
        <v>1</v>
      </c>
      <c r="D18" s="83">
        <v>3</v>
      </c>
      <c r="E18" s="10" t="s">
        <v>103</v>
      </c>
      <c r="F18" s="82" t="s">
        <v>50</v>
      </c>
      <c r="G18" s="86">
        <f t="shared" si="1"/>
        <v>608</v>
      </c>
      <c r="H18" s="86">
        <f t="shared" si="1"/>
        <v>645.5</v>
      </c>
    </row>
    <row r="19" spans="1:8" ht="38.25" x14ac:dyDescent="0.2">
      <c r="A19" s="91" t="s">
        <v>83</v>
      </c>
      <c r="B19" s="92" t="s">
        <v>23</v>
      </c>
      <c r="C19" s="93" t="s">
        <v>9</v>
      </c>
      <c r="D19" s="93" t="s">
        <v>10</v>
      </c>
      <c r="E19" s="37" t="s">
        <v>103</v>
      </c>
      <c r="F19" s="92" t="s">
        <v>34</v>
      </c>
      <c r="G19" s="94">
        <f>663.4-55.4</f>
        <v>608</v>
      </c>
      <c r="H19" s="94">
        <f>663.4-17.9</f>
        <v>645.5</v>
      </c>
    </row>
    <row r="20" spans="1:8" ht="15" x14ac:dyDescent="0.2">
      <c r="A20" s="81" t="s">
        <v>29</v>
      </c>
      <c r="B20" s="97" t="s">
        <v>23</v>
      </c>
      <c r="C20" s="97" t="s">
        <v>9</v>
      </c>
      <c r="D20" s="97" t="s">
        <v>31</v>
      </c>
      <c r="E20" s="97"/>
      <c r="F20" s="97"/>
      <c r="G20" s="18">
        <f>G21</f>
        <v>163.5</v>
      </c>
      <c r="H20" s="18">
        <f>H21</f>
        <v>163.5</v>
      </c>
    </row>
    <row r="21" spans="1:8" ht="15" x14ac:dyDescent="0.2">
      <c r="A21" s="87" t="s">
        <v>46</v>
      </c>
      <c r="B21" s="97" t="s">
        <v>23</v>
      </c>
      <c r="C21" s="98" t="s">
        <v>9</v>
      </c>
      <c r="D21" s="98" t="s">
        <v>31</v>
      </c>
      <c r="E21" s="88" t="s">
        <v>47</v>
      </c>
      <c r="F21" s="88"/>
      <c r="G21" s="99">
        <f>G22</f>
        <v>163.5</v>
      </c>
      <c r="H21" s="99">
        <f>H22</f>
        <v>163.5</v>
      </c>
    </row>
    <row r="22" spans="1:8" ht="25.5" x14ac:dyDescent="0.2">
      <c r="A22" s="100" t="s">
        <v>30</v>
      </c>
      <c r="B22" s="97" t="s">
        <v>23</v>
      </c>
      <c r="C22" s="84" t="s">
        <v>9</v>
      </c>
      <c r="D22" s="84" t="s">
        <v>31</v>
      </c>
      <c r="E22" s="88" t="s">
        <v>81</v>
      </c>
      <c r="F22" s="88" t="s">
        <v>7</v>
      </c>
      <c r="G22" s="99">
        <f>G23+G26</f>
        <v>163.5</v>
      </c>
      <c r="H22" s="99">
        <f>H23+H26</f>
        <v>163.5</v>
      </c>
    </row>
    <row r="23" spans="1:8" ht="25.5" x14ac:dyDescent="0.2">
      <c r="A23" s="90" t="s">
        <v>84</v>
      </c>
      <c r="B23" s="82" t="s">
        <v>23</v>
      </c>
      <c r="C23" s="84" t="s">
        <v>9</v>
      </c>
      <c r="D23" s="84" t="s">
        <v>31</v>
      </c>
      <c r="E23" s="88" t="s">
        <v>81</v>
      </c>
      <c r="F23" s="88" t="s">
        <v>49</v>
      </c>
      <c r="G23" s="99">
        <f>G24</f>
        <v>116.8</v>
      </c>
      <c r="H23" s="99">
        <f>H24</f>
        <v>116.8</v>
      </c>
    </row>
    <row r="24" spans="1:8" ht="38.25" x14ac:dyDescent="0.2">
      <c r="A24" s="90" t="s">
        <v>85</v>
      </c>
      <c r="B24" s="82" t="s">
        <v>23</v>
      </c>
      <c r="C24" s="84" t="s">
        <v>9</v>
      </c>
      <c r="D24" s="84" t="s">
        <v>31</v>
      </c>
      <c r="E24" s="88" t="s">
        <v>81</v>
      </c>
      <c r="F24" s="88" t="s">
        <v>50</v>
      </c>
      <c r="G24" s="99">
        <f>G25</f>
        <v>116.8</v>
      </c>
      <c r="H24" s="99">
        <f>H25</f>
        <v>116.8</v>
      </c>
    </row>
    <row r="25" spans="1:8" ht="38.25" x14ac:dyDescent="0.2">
      <c r="A25" s="91" t="s">
        <v>83</v>
      </c>
      <c r="B25" s="92" t="s">
        <v>23</v>
      </c>
      <c r="C25" s="93" t="s">
        <v>9</v>
      </c>
      <c r="D25" s="93" t="s">
        <v>31</v>
      </c>
      <c r="E25" s="92" t="s">
        <v>81</v>
      </c>
      <c r="F25" s="92" t="s">
        <v>34</v>
      </c>
      <c r="G25" s="94">
        <v>116.8</v>
      </c>
      <c r="H25" s="94">
        <v>116.8</v>
      </c>
    </row>
    <row r="26" spans="1:8" ht="15" x14ac:dyDescent="0.2">
      <c r="A26" s="90" t="s">
        <v>51</v>
      </c>
      <c r="B26" s="82" t="s">
        <v>23</v>
      </c>
      <c r="C26" s="84" t="s">
        <v>9</v>
      </c>
      <c r="D26" s="84" t="s">
        <v>31</v>
      </c>
      <c r="E26" s="88" t="s">
        <v>81</v>
      </c>
      <c r="F26" s="88" t="s">
        <v>52</v>
      </c>
      <c r="G26" s="95">
        <f>G27</f>
        <v>46.7</v>
      </c>
      <c r="H26" s="95">
        <f>H27</f>
        <v>46.7</v>
      </c>
    </row>
    <row r="27" spans="1:8" ht="15" x14ac:dyDescent="0.2">
      <c r="A27" s="90" t="s">
        <v>53</v>
      </c>
      <c r="B27" s="82" t="s">
        <v>23</v>
      </c>
      <c r="C27" s="84" t="s">
        <v>9</v>
      </c>
      <c r="D27" s="84" t="s">
        <v>31</v>
      </c>
      <c r="E27" s="88" t="s">
        <v>81</v>
      </c>
      <c r="F27" s="88" t="s">
        <v>54</v>
      </c>
      <c r="G27" s="95">
        <f>G28</f>
        <v>46.7</v>
      </c>
      <c r="H27" s="95">
        <f>H28</f>
        <v>46.7</v>
      </c>
    </row>
    <row r="28" spans="1:8" ht="15" x14ac:dyDescent="0.2">
      <c r="A28" s="96" t="s">
        <v>40</v>
      </c>
      <c r="B28" s="92" t="s">
        <v>23</v>
      </c>
      <c r="C28" s="93" t="s">
        <v>9</v>
      </c>
      <c r="D28" s="93" t="s">
        <v>31</v>
      </c>
      <c r="E28" s="92" t="s">
        <v>81</v>
      </c>
      <c r="F28" s="92" t="s">
        <v>41</v>
      </c>
      <c r="G28" s="94">
        <v>46.7</v>
      </c>
      <c r="H28" s="94">
        <v>46.7</v>
      </c>
    </row>
    <row r="29" spans="1:8" ht="25.5" x14ac:dyDescent="0.2">
      <c r="A29" s="101" t="s">
        <v>55</v>
      </c>
      <c r="B29" s="102" t="s">
        <v>23</v>
      </c>
      <c r="C29" s="102" t="s">
        <v>10</v>
      </c>
      <c r="D29" s="102" t="s">
        <v>26</v>
      </c>
      <c r="E29" s="102"/>
      <c r="F29" s="102"/>
      <c r="G29" s="103">
        <f t="shared" ref="G29:H30" si="2">G30</f>
        <v>1314.5</v>
      </c>
      <c r="H29" s="103">
        <f t="shared" si="2"/>
        <v>1314.5</v>
      </c>
    </row>
    <row r="30" spans="1:8" ht="15" x14ac:dyDescent="0.2">
      <c r="A30" s="104" t="s">
        <v>27</v>
      </c>
      <c r="B30" s="105" t="s">
        <v>23</v>
      </c>
      <c r="C30" s="105" t="s">
        <v>10</v>
      </c>
      <c r="D30" s="105" t="s">
        <v>25</v>
      </c>
      <c r="E30" s="106"/>
      <c r="F30" s="105"/>
      <c r="G30" s="95">
        <f t="shared" si="2"/>
        <v>1314.5</v>
      </c>
      <c r="H30" s="95">
        <f t="shared" si="2"/>
        <v>1314.5</v>
      </c>
    </row>
    <row r="31" spans="1:8" ht="15" x14ac:dyDescent="0.2">
      <c r="A31" s="87" t="s">
        <v>46</v>
      </c>
      <c r="B31" s="107" t="s">
        <v>23</v>
      </c>
      <c r="C31" s="107" t="s">
        <v>10</v>
      </c>
      <c r="D31" s="107" t="s">
        <v>25</v>
      </c>
      <c r="E31" s="88" t="s">
        <v>47</v>
      </c>
      <c r="F31" s="107"/>
      <c r="G31" s="95">
        <f>G32</f>
        <v>1314.5</v>
      </c>
      <c r="H31" s="95">
        <f>H32</f>
        <v>1314.5</v>
      </c>
    </row>
    <row r="32" spans="1:8" ht="38.25" x14ac:dyDescent="0.2">
      <c r="A32" s="57" t="s">
        <v>111</v>
      </c>
      <c r="B32" s="107" t="s">
        <v>23</v>
      </c>
      <c r="C32" s="107" t="s">
        <v>10</v>
      </c>
      <c r="D32" s="107" t="s">
        <v>25</v>
      </c>
      <c r="E32" s="88" t="s">
        <v>104</v>
      </c>
      <c r="F32" s="107"/>
      <c r="G32" s="95">
        <f t="shared" ref="G32:H34" si="3">G33</f>
        <v>1314.5</v>
      </c>
      <c r="H32" s="95">
        <f t="shared" si="3"/>
        <v>1314.5</v>
      </c>
    </row>
    <row r="33" spans="1:10" ht="25.5" x14ac:dyDescent="0.2">
      <c r="A33" s="90" t="s">
        <v>84</v>
      </c>
      <c r="B33" s="105">
        <v>920</v>
      </c>
      <c r="C33" s="107" t="s">
        <v>10</v>
      </c>
      <c r="D33" s="107" t="s">
        <v>25</v>
      </c>
      <c r="E33" s="88" t="s">
        <v>104</v>
      </c>
      <c r="F33" s="105" t="s">
        <v>49</v>
      </c>
      <c r="G33" s="95">
        <f t="shared" si="3"/>
        <v>1314.5</v>
      </c>
      <c r="H33" s="95">
        <f t="shared" si="3"/>
        <v>1314.5</v>
      </c>
    </row>
    <row r="34" spans="1:10" ht="38.25" x14ac:dyDescent="0.2">
      <c r="A34" s="90" t="s">
        <v>85</v>
      </c>
      <c r="B34" s="105">
        <v>920</v>
      </c>
      <c r="C34" s="107" t="s">
        <v>10</v>
      </c>
      <c r="D34" s="107" t="s">
        <v>25</v>
      </c>
      <c r="E34" s="88" t="s">
        <v>104</v>
      </c>
      <c r="F34" s="105" t="s">
        <v>50</v>
      </c>
      <c r="G34" s="95">
        <f t="shared" si="3"/>
        <v>1314.5</v>
      </c>
      <c r="H34" s="95">
        <f t="shared" si="3"/>
        <v>1314.5</v>
      </c>
    </row>
    <row r="35" spans="1:10" ht="38.25" x14ac:dyDescent="0.2">
      <c r="A35" s="127" t="s">
        <v>83</v>
      </c>
      <c r="B35" s="109" t="s">
        <v>23</v>
      </c>
      <c r="C35" s="109" t="s">
        <v>10</v>
      </c>
      <c r="D35" s="109" t="s">
        <v>25</v>
      </c>
      <c r="E35" s="92" t="s">
        <v>104</v>
      </c>
      <c r="F35" s="109" t="s">
        <v>34</v>
      </c>
      <c r="G35" s="94">
        <v>1314.5</v>
      </c>
      <c r="H35" s="94">
        <v>1314.5</v>
      </c>
    </row>
    <row r="36" spans="1:10" ht="19.5" customHeight="1" x14ac:dyDescent="0.2">
      <c r="A36" s="101" t="s">
        <v>56</v>
      </c>
      <c r="B36" s="102">
        <v>920</v>
      </c>
      <c r="C36" s="102" t="s">
        <v>11</v>
      </c>
      <c r="D36" s="102" t="s">
        <v>26</v>
      </c>
      <c r="E36" s="102"/>
      <c r="F36" s="102"/>
      <c r="G36" s="103">
        <f t="shared" ref="G36:H38" si="4">G37</f>
        <v>2073.1999999999998</v>
      </c>
      <c r="H36" s="103">
        <f t="shared" si="4"/>
        <v>1930.5</v>
      </c>
    </row>
    <row r="37" spans="1:10" ht="15.75" customHeight="1" x14ac:dyDescent="0.2">
      <c r="A37" s="104" t="s">
        <v>33</v>
      </c>
      <c r="B37" s="105">
        <v>920</v>
      </c>
      <c r="C37" s="105" t="s">
        <v>11</v>
      </c>
      <c r="D37" s="105" t="s">
        <v>24</v>
      </c>
      <c r="E37" s="105"/>
      <c r="F37" s="105"/>
      <c r="G37" s="95">
        <f t="shared" si="4"/>
        <v>2073.1999999999998</v>
      </c>
      <c r="H37" s="95">
        <f t="shared" si="4"/>
        <v>1930.5</v>
      </c>
    </row>
    <row r="38" spans="1:10" ht="43.5" customHeight="1" x14ac:dyDescent="0.2">
      <c r="A38" s="87" t="s">
        <v>170</v>
      </c>
      <c r="B38" s="105">
        <v>920</v>
      </c>
      <c r="C38" s="105" t="s">
        <v>11</v>
      </c>
      <c r="D38" s="105" t="s">
        <v>24</v>
      </c>
      <c r="E38" s="88" t="s">
        <v>177</v>
      </c>
      <c r="F38" s="105"/>
      <c r="G38" s="95">
        <f t="shared" si="4"/>
        <v>2073.1999999999998</v>
      </c>
      <c r="H38" s="95">
        <f t="shared" si="4"/>
        <v>1930.5</v>
      </c>
      <c r="J38" s="9"/>
    </row>
    <row r="39" spans="1:10" ht="25.5" x14ac:dyDescent="0.2">
      <c r="A39" s="56" t="s">
        <v>171</v>
      </c>
      <c r="B39" s="30">
        <v>920</v>
      </c>
      <c r="C39" s="30" t="s">
        <v>11</v>
      </c>
      <c r="D39" s="30" t="s">
        <v>24</v>
      </c>
      <c r="E39" s="30" t="s">
        <v>176</v>
      </c>
      <c r="F39" s="30"/>
      <c r="G39" s="18">
        <f>G40+G44+G48</f>
        <v>2073.1999999999998</v>
      </c>
      <c r="H39" s="18">
        <f>H40+H48+H44</f>
        <v>1930.5</v>
      </c>
      <c r="I39" s="18"/>
      <c r="J39" s="9"/>
    </row>
    <row r="40" spans="1:10" ht="38.25" x14ac:dyDescent="0.2">
      <c r="A40" s="56" t="s">
        <v>127</v>
      </c>
      <c r="B40" s="30">
        <v>920</v>
      </c>
      <c r="C40" s="30" t="s">
        <v>11</v>
      </c>
      <c r="D40" s="30" t="s">
        <v>24</v>
      </c>
      <c r="E40" s="30" t="s">
        <v>173</v>
      </c>
      <c r="F40" s="105"/>
      <c r="G40" s="95">
        <f>G43</f>
        <v>11.9</v>
      </c>
      <c r="H40" s="95">
        <f>H43</f>
        <v>12.4</v>
      </c>
    </row>
    <row r="41" spans="1:10" ht="27" customHeight="1" x14ac:dyDescent="0.2">
      <c r="A41" s="90" t="s">
        <v>84</v>
      </c>
      <c r="B41" s="30">
        <v>920</v>
      </c>
      <c r="C41" s="30" t="s">
        <v>11</v>
      </c>
      <c r="D41" s="30" t="s">
        <v>24</v>
      </c>
      <c r="E41" s="30" t="s">
        <v>173</v>
      </c>
      <c r="F41" s="105" t="s">
        <v>49</v>
      </c>
      <c r="G41" s="95">
        <f t="shared" ref="G41:H41" si="5">G42</f>
        <v>11.9</v>
      </c>
      <c r="H41" s="95">
        <f t="shared" si="5"/>
        <v>12.4</v>
      </c>
    </row>
    <row r="42" spans="1:10" ht="38.25" x14ac:dyDescent="0.2">
      <c r="A42" s="90" t="s">
        <v>85</v>
      </c>
      <c r="B42" s="30">
        <v>920</v>
      </c>
      <c r="C42" s="30" t="s">
        <v>11</v>
      </c>
      <c r="D42" s="30" t="s">
        <v>24</v>
      </c>
      <c r="E42" s="30" t="s">
        <v>173</v>
      </c>
      <c r="F42" s="105" t="s">
        <v>50</v>
      </c>
      <c r="G42" s="95">
        <f>G43</f>
        <v>11.9</v>
      </c>
      <c r="H42" s="95">
        <f>H43</f>
        <v>12.4</v>
      </c>
    </row>
    <row r="43" spans="1:10" ht="38.25" x14ac:dyDescent="0.2">
      <c r="A43" s="91" t="s">
        <v>83</v>
      </c>
      <c r="B43" s="35">
        <v>920</v>
      </c>
      <c r="C43" s="35" t="s">
        <v>11</v>
      </c>
      <c r="D43" s="35" t="s">
        <v>24</v>
      </c>
      <c r="E43" s="35" t="s">
        <v>173</v>
      </c>
      <c r="F43" s="109" t="s">
        <v>34</v>
      </c>
      <c r="G43" s="94">
        <v>11.9</v>
      </c>
      <c r="H43" s="94">
        <v>12.4</v>
      </c>
    </row>
    <row r="44" spans="1:10" ht="30.75" customHeight="1" x14ac:dyDescent="0.2">
      <c r="A44" s="132" t="s">
        <v>175</v>
      </c>
      <c r="B44" s="30">
        <v>920</v>
      </c>
      <c r="C44" s="30" t="s">
        <v>11</v>
      </c>
      <c r="D44" s="30" t="s">
        <v>24</v>
      </c>
      <c r="E44" s="30" t="s">
        <v>174</v>
      </c>
      <c r="F44" s="31"/>
      <c r="G44" s="20">
        <f t="shared" ref="G44:H46" si="6">G45</f>
        <v>1174.0999999999999</v>
      </c>
      <c r="H44" s="111">
        <f t="shared" si="6"/>
        <v>1225.8</v>
      </c>
    </row>
    <row r="45" spans="1:10" ht="38.25" customHeight="1" x14ac:dyDescent="0.2">
      <c r="A45" s="47" t="s">
        <v>84</v>
      </c>
      <c r="B45" s="30">
        <v>920</v>
      </c>
      <c r="C45" s="30" t="s">
        <v>11</v>
      </c>
      <c r="D45" s="30" t="s">
        <v>24</v>
      </c>
      <c r="E45" s="30" t="s">
        <v>174</v>
      </c>
      <c r="F45" s="31" t="s">
        <v>49</v>
      </c>
      <c r="G45" s="20">
        <f t="shared" si="6"/>
        <v>1174.0999999999999</v>
      </c>
      <c r="H45" s="111">
        <f t="shared" si="6"/>
        <v>1225.8</v>
      </c>
    </row>
    <row r="46" spans="1:10" ht="38.25" customHeight="1" x14ac:dyDescent="0.2">
      <c r="A46" s="47" t="s">
        <v>85</v>
      </c>
      <c r="B46" s="30">
        <v>920</v>
      </c>
      <c r="C46" s="30" t="s">
        <v>11</v>
      </c>
      <c r="D46" s="30" t="s">
        <v>24</v>
      </c>
      <c r="E46" s="30" t="s">
        <v>174</v>
      </c>
      <c r="F46" s="31" t="s">
        <v>50</v>
      </c>
      <c r="G46" s="20">
        <f t="shared" si="6"/>
        <v>1174.0999999999999</v>
      </c>
      <c r="H46" s="111">
        <f t="shared" si="6"/>
        <v>1225.8</v>
      </c>
    </row>
    <row r="47" spans="1:10" ht="38.25" customHeight="1" x14ac:dyDescent="0.2">
      <c r="A47" s="130" t="s">
        <v>83</v>
      </c>
      <c r="B47" s="35" t="s">
        <v>23</v>
      </c>
      <c r="C47" s="35" t="s">
        <v>11</v>
      </c>
      <c r="D47" s="35" t="s">
        <v>24</v>
      </c>
      <c r="E47" s="35" t="s">
        <v>174</v>
      </c>
      <c r="F47" s="48" t="s">
        <v>34</v>
      </c>
      <c r="G47" s="32">
        <v>1174.0999999999999</v>
      </c>
      <c r="H47" s="94">
        <v>1225.8</v>
      </c>
    </row>
    <row r="48" spans="1:10" ht="51" x14ac:dyDescent="0.2">
      <c r="A48" s="149" t="s">
        <v>126</v>
      </c>
      <c r="B48" s="30" t="s">
        <v>23</v>
      </c>
      <c r="C48" s="30" t="s">
        <v>11</v>
      </c>
      <c r="D48" s="30" t="s">
        <v>24</v>
      </c>
      <c r="E48" s="30" t="s">
        <v>92</v>
      </c>
      <c r="F48" s="31"/>
      <c r="G48" s="18">
        <f>G51</f>
        <v>887.2</v>
      </c>
      <c r="H48" s="18">
        <f>H51</f>
        <v>692.3</v>
      </c>
      <c r="I48" s="18"/>
      <c r="J48" s="9"/>
    </row>
    <row r="49" spans="1:10" ht="25.5" x14ac:dyDescent="0.2">
      <c r="A49" s="150" t="s">
        <v>84</v>
      </c>
      <c r="B49" s="30">
        <v>920</v>
      </c>
      <c r="C49" s="30" t="s">
        <v>11</v>
      </c>
      <c r="D49" s="30" t="s">
        <v>24</v>
      </c>
      <c r="E49" s="30" t="s">
        <v>92</v>
      </c>
      <c r="F49" s="30" t="s">
        <v>49</v>
      </c>
      <c r="G49" s="18">
        <f t="shared" ref="G49:H50" si="7">G50</f>
        <v>887.2</v>
      </c>
      <c r="H49" s="18">
        <f t="shared" si="7"/>
        <v>692.3</v>
      </c>
      <c r="I49" s="18"/>
      <c r="J49" s="9"/>
    </row>
    <row r="50" spans="1:10" ht="38.25" x14ac:dyDescent="0.2">
      <c r="A50" s="150" t="s">
        <v>85</v>
      </c>
      <c r="B50" s="30">
        <v>920</v>
      </c>
      <c r="C50" s="30" t="s">
        <v>11</v>
      </c>
      <c r="D50" s="30" t="s">
        <v>24</v>
      </c>
      <c r="E50" s="30" t="s">
        <v>92</v>
      </c>
      <c r="F50" s="30" t="s">
        <v>50</v>
      </c>
      <c r="G50" s="18">
        <f t="shared" si="7"/>
        <v>887.2</v>
      </c>
      <c r="H50" s="18">
        <f t="shared" si="7"/>
        <v>692.3</v>
      </c>
      <c r="I50" s="18"/>
      <c r="J50" s="9"/>
    </row>
    <row r="51" spans="1:10" ht="38.25" x14ac:dyDescent="0.2">
      <c r="A51" s="151" t="s">
        <v>83</v>
      </c>
      <c r="B51" s="35" t="s">
        <v>23</v>
      </c>
      <c r="C51" s="35" t="s">
        <v>11</v>
      </c>
      <c r="D51" s="35" t="s">
        <v>24</v>
      </c>
      <c r="E51" s="35" t="s">
        <v>92</v>
      </c>
      <c r="F51" s="48" t="s">
        <v>34</v>
      </c>
      <c r="G51" s="32">
        <v>887.2</v>
      </c>
      <c r="H51" s="32">
        <v>692.3</v>
      </c>
      <c r="I51" s="32"/>
      <c r="J51" s="9"/>
    </row>
    <row r="52" spans="1:10" ht="14.25" x14ac:dyDescent="0.2">
      <c r="A52" s="101" t="s">
        <v>57</v>
      </c>
      <c r="B52" s="102">
        <v>920</v>
      </c>
      <c r="C52" s="102" t="s">
        <v>12</v>
      </c>
      <c r="D52" s="102" t="s">
        <v>26</v>
      </c>
      <c r="E52" s="102"/>
      <c r="F52" s="102" t="s">
        <v>7</v>
      </c>
      <c r="G52" s="80">
        <f>G53+G59+G67</f>
        <v>100300.3</v>
      </c>
      <c r="H52" s="80">
        <f>H53+H59+H67</f>
        <v>102431.1</v>
      </c>
      <c r="I52" s="9"/>
      <c r="J52" s="9"/>
    </row>
    <row r="53" spans="1:10" ht="15" x14ac:dyDescent="0.2">
      <c r="A53" s="112" t="s">
        <v>58</v>
      </c>
      <c r="B53" s="113" t="s">
        <v>23</v>
      </c>
      <c r="C53" s="105" t="s">
        <v>12</v>
      </c>
      <c r="D53" s="105" t="s">
        <v>9</v>
      </c>
      <c r="E53" s="113"/>
      <c r="F53" s="113" t="s">
        <v>7</v>
      </c>
      <c r="G53" s="95">
        <f t="shared" ref="G53:H57" si="8">G54</f>
        <v>200</v>
      </c>
      <c r="H53" s="95">
        <f t="shared" si="8"/>
        <v>200</v>
      </c>
    </row>
    <row r="54" spans="1:10" ht="15" x14ac:dyDescent="0.2">
      <c r="A54" s="87" t="s">
        <v>46</v>
      </c>
      <c r="B54" s="105">
        <v>920</v>
      </c>
      <c r="C54" s="105" t="s">
        <v>12</v>
      </c>
      <c r="D54" s="105" t="s">
        <v>9</v>
      </c>
      <c r="E54" s="88" t="s">
        <v>47</v>
      </c>
      <c r="F54" s="113"/>
      <c r="G54" s="95">
        <f t="shared" si="8"/>
        <v>200</v>
      </c>
      <c r="H54" s="95">
        <f t="shared" si="8"/>
        <v>200</v>
      </c>
    </row>
    <row r="55" spans="1:10" ht="15" x14ac:dyDescent="0.2">
      <c r="A55" s="104" t="s">
        <v>66</v>
      </c>
      <c r="B55" s="113" t="s">
        <v>23</v>
      </c>
      <c r="C55" s="105" t="s">
        <v>12</v>
      </c>
      <c r="D55" s="105" t="s">
        <v>9</v>
      </c>
      <c r="E55" s="113" t="s">
        <v>93</v>
      </c>
      <c r="F55" s="113"/>
      <c r="G55" s="111">
        <f t="shared" si="8"/>
        <v>200</v>
      </c>
      <c r="H55" s="111">
        <f t="shared" si="8"/>
        <v>200</v>
      </c>
    </row>
    <row r="56" spans="1:10" ht="25.5" x14ac:dyDescent="0.2">
      <c r="A56" s="90" t="s">
        <v>84</v>
      </c>
      <c r="B56" s="105">
        <v>920</v>
      </c>
      <c r="C56" s="105" t="s">
        <v>12</v>
      </c>
      <c r="D56" s="105" t="s">
        <v>9</v>
      </c>
      <c r="E56" s="113" t="s">
        <v>93</v>
      </c>
      <c r="F56" s="105" t="s">
        <v>49</v>
      </c>
      <c r="G56" s="111">
        <f t="shared" si="8"/>
        <v>200</v>
      </c>
      <c r="H56" s="111">
        <f t="shared" si="8"/>
        <v>200</v>
      </c>
    </row>
    <row r="57" spans="1:10" ht="38.25" x14ac:dyDescent="0.2">
      <c r="A57" s="90" t="s">
        <v>85</v>
      </c>
      <c r="B57" s="105">
        <v>920</v>
      </c>
      <c r="C57" s="105" t="s">
        <v>12</v>
      </c>
      <c r="D57" s="105" t="s">
        <v>9</v>
      </c>
      <c r="E57" s="113" t="s">
        <v>93</v>
      </c>
      <c r="F57" s="105" t="s">
        <v>50</v>
      </c>
      <c r="G57" s="111">
        <f t="shared" si="8"/>
        <v>200</v>
      </c>
      <c r="H57" s="111">
        <f t="shared" si="8"/>
        <v>200</v>
      </c>
    </row>
    <row r="58" spans="1:10" ht="38.25" x14ac:dyDescent="0.2">
      <c r="A58" s="91" t="s">
        <v>83</v>
      </c>
      <c r="B58" s="92" t="s">
        <v>23</v>
      </c>
      <c r="C58" s="93" t="s">
        <v>12</v>
      </c>
      <c r="D58" s="93" t="s">
        <v>9</v>
      </c>
      <c r="E58" s="92" t="s">
        <v>93</v>
      </c>
      <c r="F58" s="92" t="s">
        <v>34</v>
      </c>
      <c r="G58" s="94">
        <v>200</v>
      </c>
      <c r="H58" s="94">
        <v>200</v>
      </c>
    </row>
    <row r="59" spans="1:10" ht="15" x14ac:dyDescent="0.2">
      <c r="A59" s="104" t="s">
        <v>20</v>
      </c>
      <c r="B59" s="105">
        <v>920</v>
      </c>
      <c r="C59" s="105" t="s">
        <v>12</v>
      </c>
      <c r="D59" s="105" t="s">
        <v>13</v>
      </c>
      <c r="E59" s="105"/>
      <c r="F59" s="105"/>
      <c r="G59" s="95">
        <f t="shared" ref="G59:H60" si="9">G60</f>
        <v>9100</v>
      </c>
      <c r="H59" s="95">
        <f t="shared" si="9"/>
        <v>9100</v>
      </c>
    </row>
    <row r="60" spans="1:10" ht="15" x14ac:dyDescent="0.2">
      <c r="A60" s="87" t="s">
        <v>46</v>
      </c>
      <c r="B60" s="105">
        <v>920</v>
      </c>
      <c r="C60" s="105" t="s">
        <v>12</v>
      </c>
      <c r="D60" s="105" t="s">
        <v>13</v>
      </c>
      <c r="E60" s="88" t="s">
        <v>47</v>
      </c>
      <c r="F60" s="105"/>
      <c r="G60" s="95">
        <f t="shared" si="9"/>
        <v>9100</v>
      </c>
      <c r="H60" s="95">
        <f t="shared" si="9"/>
        <v>9100</v>
      </c>
    </row>
    <row r="61" spans="1:10" ht="25.5" x14ac:dyDescent="0.2">
      <c r="A61" s="104" t="s">
        <v>21</v>
      </c>
      <c r="B61" s="105" t="s">
        <v>23</v>
      </c>
      <c r="C61" s="105" t="s">
        <v>12</v>
      </c>
      <c r="D61" s="105" t="s">
        <v>13</v>
      </c>
      <c r="E61" s="105" t="s">
        <v>94</v>
      </c>
      <c r="F61" s="105"/>
      <c r="G61" s="111">
        <f>G62+G65</f>
        <v>9100</v>
      </c>
      <c r="H61" s="111">
        <f>H62+H65</f>
        <v>9100</v>
      </c>
    </row>
    <row r="62" spans="1:10" ht="25.5" x14ac:dyDescent="0.2">
      <c r="A62" s="90" t="s">
        <v>84</v>
      </c>
      <c r="B62" s="105">
        <v>920</v>
      </c>
      <c r="C62" s="105" t="s">
        <v>12</v>
      </c>
      <c r="D62" s="105" t="s">
        <v>13</v>
      </c>
      <c r="E62" s="105" t="s">
        <v>94</v>
      </c>
      <c r="F62" s="105" t="s">
        <v>49</v>
      </c>
      <c r="G62" s="111">
        <f>G63</f>
        <v>1100</v>
      </c>
      <c r="H62" s="111">
        <f>H63</f>
        <v>1100</v>
      </c>
    </row>
    <row r="63" spans="1:10" ht="38.25" x14ac:dyDescent="0.2">
      <c r="A63" s="90" t="s">
        <v>85</v>
      </c>
      <c r="B63" s="105">
        <v>920</v>
      </c>
      <c r="C63" s="105" t="s">
        <v>12</v>
      </c>
      <c r="D63" s="105" t="s">
        <v>13</v>
      </c>
      <c r="E63" s="105" t="s">
        <v>94</v>
      </c>
      <c r="F63" s="105" t="s">
        <v>50</v>
      </c>
      <c r="G63" s="111">
        <f>G64</f>
        <v>1100</v>
      </c>
      <c r="H63" s="111">
        <f>H64</f>
        <v>1100</v>
      </c>
    </row>
    <row r="64" spans="1:10" ht="38.25" x14ac:dyDescent="0.2">
      <c r="A64" s="110" t="s">
        <v>86</v>
      </c>
      <c r="B64" s="93" t="s">
        <v>23</v>
      </c>
      <c r="C64" s="93" t="s">
        <v>12</v>
      </c>
      <c r="D64" s="93" t="s">
        <v>13</v>
      </c>
      <c r="E64" s="93" t="s">
        <v>94</v>
      </c>
      <c r="F64" s="93" t="s">
        <v>36</v>
      </c>
      <c r="G64" s="94">
        <v>1100</v>
      </c>
      <c r="H64" s="94">
        <v>1100</v>
      </c>
    </row>
    <row r="65" spans="1:9" ht="15" x14ac:dyDescent="0.2">
      <c r="A65" s="104" t="s">
        <v>51</v>
      </c>
      <c r="B65" s="105" t="s">
        <v>23</v>
      </c>
      <c r="C65" s="105" t="s">
        <v>12</v>
      </c>
      <c r="D65" s="105" t="s">
        <v>13</v>
      </c>
      <c r="E65" s="105" t="s">
        <v>94</v>
      </c>
      <c r="F65" s="105" t="s">
        <v>52</v>
      </c>
      <c r="G65" s="111">
        <f>G66</f>
        <v>8000</v>
      </c>
      <c r="H65" s="111">
        <f>H66</f>
        <v>8000</v>
      </c>
    </row>
    <row r="66" spans="1:9" ht="51" x14ac:dyDescent="0.2">
      <c r="A66" s="114" t="s">
        <v>91</v>
      </c>
      <c r="B66" s="93" t="s">
        <v>23</v>
      </c>
      <c r="C66" s="93" t="s">
        <v>12</v>
      </c>
      <c r="D66" s="93" t="s">
        <v>13</v>
      </c>
      <c r="E66" s="93" t="s">
        <v>94</v>
      </c>
      <c r="F66" s="93" t="s">
        <v>35</v>
      </c>
      <c r="G66" s="94">
        <v>8000</v>
      </c>
      <c r="H66" s="94">
        <v>8000</v>
      </c>
      <c r="I66" s="12"/>
    </row>
    <row r="67" spans="1:9" ht="15" x14ac:dyDescent="0.2">
      <c r="A67" s="112" t="s">
        <v>16</v>
      </c>
      <c r="B67" s="105">
        <v>920</v>
      </c>
      <c r="C67" s="105" t="s">
        <v>12</v>
      </c>
      <c r="D67" s="105" t="s">
        <v>10</v>
      </c>
      <c r="E67" s="105"/>
      <c r="F67" s="105" t="s">
        <v>7</v>
      </c>
      <c r="G67" s="99">
        <f>G68</f>
        <v>91000.3</v>
      </c>
      <c r="H67" s="99">
        <f>H68</f>
        <v>93131.1</v>
      </c>
      <c r="I67" s="13"/>
    </row>
    <row r="68" spans="1:9" ht="15" x14ac:dyDescent="0.2">
      <c r="A68" s="87" t="s">
        <v>46</v>
      </c>
      <c r="B68" s="105">
        <v>920</v>
      </c>
      <c r="C68" s="105" t="s">
        <v>12</v>
      </c>
      <c r="D68" s="105" t="s">
        <v>10</v>
      </c>
      <c r="E68" s="88" t="s">
        <v>47</v>
      </c>
      <c r="F68" s="105"/>
      <c r="G68" s="99">
        <f>G73+G78+G82+G86+G69</f>
        <v>91000.3</v>
      </c>
      <c r="H68" s="99">
        <f>H73+H78+H82+H86+H69</f>
        <v>93131.1</v>
      </c>
    </row>
    <row r="69" spans="1:9" ht="53.25" customHeight="1" x14ac:dyDescent="0.2">
      <c r="A69" s="56" t="s">
        <v>126</v>
      </c>
      <c r="B69" s="105" t="s">
        <v>23</v>
      </c>
      <c r="C69" s="105" t="s">
        <v>12</v>
      </c>
      <c r="D69" s="105" t="s">
        <v>10</v>
      </c>
      <c r="E69" s="105" t="s">
        <v>169</v>
      </c>
      <c r="F69" s="107"/>
      <c r="G69" s="95">
        <f>G72</f>
        <v>50304.800000000003</v>
      </c>
      <c r="H69" s="95">
        <f>H72</f>
        <v>53738.400000000001</v>
      </c>
    </row>
    <row r="70" spans="1:9" ht="15.75" customHeight="1" x14ac:dyDescent="0.2">
      <c r="A70" s="90" t="s">
        <v>84</v>
      </c>
      <c r="B70" s="105">
        <v>920</v>
      </c>
      <c r="C70" s="105" t="s">
        <v>12</v>
      </c>
      <c r="D70" s="105" t="s">
        <v>10</v>
      </c>
      <c r="E70" s="105" t="s">
        <v>169</v>
      </c>
      <c r="F70" s="105" t="s">
        <v>49</v>
      </c>
      <c r="G70" s="95">
        <f>G71</f>
        <v>50304.800000000003</v>
      </c>
      <c r="H70" s="95">
        <f>H71</f>
        <v>53738.400000000001</v>
      </c>
    </row>
    <row r="71" spans="1:9" ht="15.75" customHeight="1" x14ac:dyDescent="0.2">
      <c r="A71" s="90" t="s">
        <v>85</v>
      </c>
      <c r="B71" s="105">
        <v>920</v>
      </c>
      <c r="C71" s="105" t="s">
        <v>12</v>
      </c>
      <c r="D71" s="105" t="s">
        <v>10</v>
      </c>
      <c r="E71" s="105" t="s">
        <v>169</v>
      </c>
      <c r="F71" s="105" t="s">
        <v>50</v>
      </c>
      <c r="G71" s="95">
        <f>G72</f>
        <v>50304.800000000003</v>
      </c>
      <c r="H71" s="95">
        <f>H72</f>
        <v>53738.400000000001</v>
      </c>
    </row>
    <row r="72" spans="1:9" ht="38.25" customHeight="1" x14ac:dyDescent="0.2">
      <c r="A72" s="91" t="s">
        <v>83</v>
      </c>
      <c r="B72" s="93" t="s">
        <v>23</v>
      </c>
      <c r="C72" s="93" t="s">
        <v>12</v>
      </c>
      <c r="D72" s="93" t="s">
        <v>10</v>
      </c>
      <c r="E72" s="93" t="s">
        <v>169</v>
      </c>
      <c r="F72" s="109" t="s">
        <v>34</v>
      </c>
      <c r="G72" s="94">
        <v>50304.800000000003</v>
      </c>
      <c r="H72" s="94">
        <v>53738.400000000001</v>
      </c>
    </row>
    <row r="73" spans="1:9" ht="15" x14ac:dyDescent="0.2">
      <c r="A73" s="104" t="s">
        <v>17</v>
      </c>
      <c r="B73" s="105">
        <v>920</v>
      </c>
      <c r="C73" s="105" t="s">
        <v>12</v>
      </c>
      <c r="D73" s="105" t="s">
        <v>10</v>
      </c>
      <c r="E73" s="105" t="s">
        <v>95</v>
      </c>
      <c r="F73" s="105" t="s">
        <v>7</v>
      </c>
      <c r="G73" s="95">
        <f>G74</f>
        <v>13949.5</v>
      </c>
      <c r="H73" s="95">
        <f>H74</f>
        <v>14205.3</v>
      </c>
    </row>
    <row r="74" spans="1:9" ht="25.5" x14ac:dyDescent="0.2">
      <c r="A74" s="90" t="s">
        <v>84</v>
      </c>
      <c r="B74" s="105">
        <v>920</v>
      </c>
      <c r="C74" s="105" t="s">
        <v>12</v>
      </c>
      <c r="D74" s="105" t="s">
        <v>10</v>
      </c>
      <c r="E74" s="105" t="s">
        <v>95</v>
      </c>
      <c r="F74" s="105" t="s">
        <v>49</v>
      </c>
      <c r="G74" s="95">
        <f>G75</f>
        <v>13949.5</v>
      </c>
      <c r="H74" s="95">
        <f>H75</f>
        <v>14205.3</v>
      </c>
    </row>
    <row r="75" spans="1:9" ht="38.25" x14ac:dyDescent="0.2">
      <c r="A75" s="90" t="s">
        <v>85</v>
      </c>
      <c r="B75" s="105">
        <v>920</v>
      </c>
      <c r="C75" s="105" t="s">
        <v>12</v>
      </c>
      <c r="D75" s="105" t="s">
        <v>10</v>
      </c>
      <c r="E75" s="105" t="s">
        <v>95</v>
      </c>
      <c r="F75" s="105" t="s">
        <v>50</v>
      </c>
      <c r="G75" s="95">
        <f>G77+G76</f>
        <v>13949.5</v>
      </c>
      <c r="H75" s="95">
        <f>H77+H76</f>
        <v>14205.3</v>
      </c>
    </row>
    <row r="76" spans="1:9" ht="38.25" x14ac:dyDescent="0.2">
      <c r="A76" s="108" t="s">
        <v>86</v>
      </c>
      <c r="B76" s="109">
        <v>920</v>
      </c>
      <c r="C76" s="109" t="s">
        <v>12</v>
      </c>
      <c r="D76" s="109" t="s">
        <v>10</v>
      </c>
      <c r="E76" s="93" t="s">
        <v>95</v>
      </c>
      <c r="F76" s="109" t="s">
        <v>36</v>
      </c>
      <c r="G76" s="94">
        <v>4500</v>
      </c>
      <c r="H76" s="94">
        <v>4500</v>
      </c>
    </row>
    <row r="77" spans="1:9" ht="38.25" x14ac:dyDescent="0.2">
      <c r="A77" s="127" t="s">
        <v>83</v>
      </c>
      <c r="B77" s="109" t="s">
        <v>23</v>
      </c>
      <c r="C77" s="109" t="s">
        <v>12</v>
      </c>
      <c r="D77" s="109" t="s">
        <v>10</v>
      </c>
      <c r="E77" s="93" t="s">
        <v>95</v>
      </c>
      <c r="F77" s="109" t="s">
        <v>34</v>
      </c>
      <c r="G77" s="94">
        <v>9449.5</v>
      </c>
      <c r="H77" s="94">
        <v>9705.2999999999993</v>
      </c>
    </row>
    <row r="78" spans="1:9" ht="15" x14ac:dyDescent="0.2">
      <c r="A78" s="104" t="s">
        <v>18</v>
      </c>
      <c r="B78" s="105">
        <v>920</v>
      </c>
      <c r="C78" s="105" t="s">
        <v>12</v>
      </c>
      <c r="D78" s="105" t="s">
        <v>10</v>
      </c>
      <c r="E78" s="105" t="s">
        <v>96</v>
      </c>
      <c r="F78" s="105"/>
      <c r="G78" s="99">
        <f>G81</f>
        <v>2650</v>
      </c>
      <c r="H78" s="99">
        <f>H81</f>
        <v>2700</v>
      </c>
    </row>
    <row r="79" spans="1:9" ht="25.5" x14ac:dyDescent="0.2">
      <c r="A79" s="90" t="s">
        <v>84</v>
      </c>
      <c r="B79" s="105">
        <v>920</v>
      </c>
      <c r="C79" s="105" t="s">
        <v>12</v>
      </c>
      <c r="D79" s="105" t="s">
        <v>10</v>
      </c>
      <c r="E79" s="105" t="s">
        <v>96</v>
      </c>
      <c r="F79" s="105" t="s">
        <v>49</v>
      </c>
      <c r="G79" s="99">
        <f>G80</f>
        <v>2650</v>
      </c>
      <c r="H79" s="99">
        <f>H80</f>
        <v>2700</v>
      </c>
    </row>
    <row r="80" spans="1:9" ht="38.25" x14ac:dyDescent="0.2">
      <c r="A80" s="90" t="s">
        <v>85</v>
      </c>
      <c r="B80" s="105">
        <v>920</v>
      </c>
      <c r="C80" s="105" t="s">
        <v>12</v>
      </c>
      <c r="D80" s="105" t="s">
        <v>10</v>
      </c>
      <c r="E80" s="105" t="s">
        <v>96</v>
      </c>
      <c r="F80" s="105" t="s">
        <v>50</v>
      </c>
      <c r="G80" s="99">
        <f>G81</f>
        <v>2650</v>
      </c>
      <c r="H80" s="99">
        <f>H81</f>
        <v>2700</v>
      </c>
    </row>
    <row r="81" spans="1:8" ht="38.25" x14ac:dyDescent="0.2">
      <c r="A81" s="127" t="s">
        <v>83</v>
      </c>
      <c r="B81" s="93">
        <v>920</v>
      </c>
      <c r="C81" s="93" t="s">
        <v>12</v>
      </c>
      <c r="D81" s="93" t="s">
        <v>10</v>
      </c>
      <c r="E81" s="93" t="s">
        <v>96</v>
      </c>
      <c r="F81" s="93" t="s">
        <v>34</v>
      </c>
      <c r="G81" s="94">
        <v>2650</v>
      </c>
      <c r="H81" s="94">
        <v>2700</v>
      </c>
    </row>
    <row r="82" spans="1:8" ht="15" x14ac:dyDescent="0.2">
      <c r="A82" s="104" t="s">
        <v>19</v>
      </c>
      <c r="B82" s="105">
        <v>920</v>
      </c>
      <c r="C82" s="105" t="s">
        <v>12</v>
      </c>
      <c r="D82" s="105" t="s">
        <v>10</v>
      </c>
      <c r="E82" s="105" t="s">
        <v>97</v>
      </c>
      <c r="F82" s="105" t="s">
        <v>7</v>
      </c>
      <c r="G82" s="99">
        <f>G85</f>
        <v>1300</v>
      </c>
      <c r="H82" s="99">
        <f>H85</f>
        <v>1300</v>
      </c>
    </row>
    <row r="83" spans="1:8" ht="25.5" x14ac:dyDescent="0.2">
      <c r="A83" s="90" t="s">
        <v>84</v>
      </c>
      <c r="B83" s="105">
        <v>920</v>
      </c>
      <c r="C83" s="105" t="s">
        <v>12</v>
      </c>
      <c r="D83" s="105" t="s">
        <v>10</v>
      </c>
      <c r="E83" s="105" t="s">
        <v>97</v>
      </c>
      <c r="F83" s="105" t="s">
        <v>49</v>
      </c>
      <c r="G83" s="99">
        <f>G84</f>
        <v>1300</v>
      </c>
      <c r="H83" s="99">
        <f>H84</f>
        <v>1300</v>
      </c>
    </row>
    <row r="84" spans="1:8" ht="38.25" x14ac:dyDescent="0.2">
      <c r="A84" s="90" t="s">
        <v>85</v>
      </c>
      <c r="B84" s="105">
        <v>920</v>
      </c>
      <c r="C84" s="105" t="s">
        <v>12</v>
      </c>
      <c r="D84" s="105" t="s">
        <v>10</v>
      </c>
      <c r="E84" s="105" t="s">
        <v>97</v>
      </c>
      <c r="F84" s="105" t="s">
        <v>50</v>
      </c>
      <c r="G84" s="99">
        <f>G85</f>
        <v>1300</v>
      </c>
      <c r="H84" s="99">
        <f>H85</f>
        <v>1300</v>
      </c>
    </row>
    <row r="85" spans="1:8" ht="38.25" x14ac:dyDescent="0.2">
      <c r="A85" s="127" t="s">
        <v>83</v>
      </c>
      <c r="B85" s="93">
        <v>920</v>
      </c>
      <c r="C85" s="93" t="s">
        <v>12</v>
      </c>
      <c r="D85" s="93" t="s">
        <v>10</v>
      </c>
      <c r="E85" s="93" t="s">
        <v>97</v>
      </c>
      <c r="F85" s="93" t="s">
        <v>34</v>
      </c>
      <c r="G85" s="94">
        <v>1300</v>
      </c>
      <c r="H85" s="94">
        <v>1300</v>
      </c>
    </row>
    <row r="86" spans="1:8" ht="25.5" x14ac:dyDescent="0.2">
      <c r="A86" s="104" t="s">
        <v>98</v>
      </c>
      <c r="B86" s="105">
        <v>920</v>
      </c>
      <c r="C86" s="105" t="s">
        <v>12</v>
      </c>
      <c r="D86" s="105" t="s">
        <v>10</v>
      </c>
      <c r="E86" s="105" t="s">
        <v>99</v>
      </c>
      <c r="F86" s="105" t="s">
        <v>7</v>
      </c>
      <c r="G86" s="99">
        <f>G89</f>
        <v>22796</v>
      </c>
      <c r="H86" s="99">
        <f>H89</f>
        <v>21187.4</v>
      </c>
    </row>
    <row r="87" spans="1:8" ht="25.5" x14ac:dyDescent="0.2">
      <c r="A87" s="90" t="s">
        <v>84</v>
      </c>
      <c r="B87" s="105">
        <v>920</v>
      </c>
      <c r="C87" s="105" t="s">
        <v>12</v>
      </c>
      <c r="D87" s="105" t="s">
        <v>10</v>
      </c>
      <c r="E87" s="105" t="s">
        <v>99</v>
      </c>
      <c r="F87" s="105" t="s">
        <v>49</v>
      </c>
      <c r="G87" s="99">
        <f>G88</f>
        <v>22796</v>
      </c>
      <c r="H87" s="99">
        <f>H88</f>
        <v>21187.4</v>
      </c>
    </row>
    <row r="88" spans="1:8" ht="38.25" x14ac:dyDescent="0.2">
      <c r="A88" s="90" t="s">
        <v>85</v>
      </c>
      <c r="B88" s="105">
        <v>920</v>
      </c>
      <c r="C88" s="105" t="s">
        <v>12</v>
      </c>
      <c r="D88" s="105" t="s">
        <v>10</v>
      </c>
      <c r="E88" s="105" t="s">
        <v>99</v>
      </c>
      <c r="F88" s="105" t="s">
        <v>50</v>
      </c>
      <c r="G88" s="99">
        <f>G89</f>
        <v>22796</v>
      </c>
      <c r="H88" s="99">
        <f>H89</f>
        <v>21187.4</v>
      </c>
    </row>
    <row r="89" spans="1:8" ht="38.25" x14ac:dyDescent="0.2">
      <c r="A89" s="127" t="s">
        <v>83</v>
      </c>
      <c r="B89" s="93">
        <v>920</v>
      </c>
      <c r="C89" s="93" t="s">
        <v>12</v>
      </c>
      <c r="D89" s="93" t="s">
        <v>10</v>
      </c>
      <c r="E89" s="93" t="s">
        <v>99</v>
      </c>
      <c r="F89" s="93" t="s">
        <v>34</v>
      </c>
      <c r="G89" s="94">
        <f>22828.1-10-22.1</f>
        <v>22796</v>
      </c>
      <c r="H89" s="94">
        <f>21209.5-22.1</f>
        <v>21187.4</v>
      </c>
    </row>
    <row r="90" spans="1:8" ht="14.25" x14ac:dyDescent="0.2">
      <c r="A90" s="101" t="s">
        <v>59</v>
      </c>
      <c r="B90" s="102" t="s">
        <v>23</v>
      </c>
      <c r="C90" s="102" t="s">
        <v>25</v>
      </c>
      <c r="D90" s="102" t="s">
        <v>26</v>
      </c>
      <c r="E90" s="102"/>
      <c r="F90" s="102" t="s">
        <v>7</v>
      </c>
      <c r="G90" s="115">
        <f>G91+G97</f>
        <v>1101.8</v>
      </c>
      <c r="H90" s="115">
        <f>H91+H97</f>
        <v>1111.8</v>
      </c>
    </row>
    <row r="91" spans="1:8" ht="15" x14ac:dyDescent="0.2">
      <c r="A91" s="104" t="s">
        <v>28</v>
      </c>
      <c r="B91" s="105" t="s">
        <v>23</v>
      </c>
      <c r="C91" s="105" t="s">
        <v>25</v>
      </c>
      <c r="D91" s="105" t="s">
        <v>9</v>
      </c>
      <c r="E91" s="105"/>
      <c r="F91" s="105"/>
      <c r="G91" s="99">
        <f>G92</f>
        <v>501.8</v>
      </c>
      <c r="H91" s="99">
        <f>H92</f>
        <v>501.8</v>
      </c>
    </row>
    <row r="92" spans="1:8" ht="15" x14ac:dyDescent="0.2">
      <c r="A92" s="87" t="s">
        <v>46</v>
      </c>
      <c r="B92" s="105">
        <v>920</v>
      </c>
      <c r="C92" s="105" t="s">
        <v>25</v>
      </c>
      <c r="D92" s="105" t="s">
        <v>9</v>
      </c>
      <c r="E92" s="88" t="s">
        <v>47</v>
      </c>
      <c r="F92" s="105"/>
      <c r="G92" s="99">
        <f>G93</f>
        <v>501.8</v>
      </c>
      <c r="H92" s="99">
        <f>H93</f>
        <v>501.8</v>
      </c>
    </row>
    <row r="93" spans="1:8" ht="25.5" x14ac:dyDescent="0.2">
      <c r="A93" s="116" t="s">
        <v>101</v>
      </c>
      <c r="B93" s="105" t="s">
        <v>23</v>
      </c>
      <c r="C93" s="105" t="s">
        <v>25</v>
      </c>
      <c r="D93" s="105" t="s">
        <v>9</v>
      </c>
      <c r="E93" s="88" t="s">
        <v>80</v>
      </c>
      <c r="F93" s="105"/>
      <c r="G93" s="99">
        <f t="shared" ref="G93:H95" si="10">G94</f>
        <v>501.8</v>
      </c>
      <c r="H93" s="99">
        <f t="shared" si="10"/>
        <v>501.8</v>
      </c>
    </row>
    <row r="94" spans="1:8" ht="25.5" x14ac:dyDescent="0.2">
      <c r="A94" s="117" t="s">
        <v>72</v>
      </c>
      <c r="B94" s="105" t="s">
        <v>23</v>
      </c>
      <c r="C94" s="105" t="s">
        <v>25</v>
      </c>
      <c r="D94" s="105" t="s">
        <v>9</v>
      </c>
      <c r="E94" s="88" t="s">
        <v>80</v>
      </c>
      <c r="F94" s="105" t="s">
        <v>71</v>
      </c>
      <c r="G94" s="99">
        <f t="shared" si="10"/>
        <v>501.8</v>
      </c>
      <c r="H94" s="99">
        <f t="shared" si="10"/>
        <v>501.8</v>
      </c>
    </row>
    <row r="95" spans="1:8" ht="25.5" x14ac:dyDescent="0.2">
      <c r="A95" s="118" t="s">
        <v>73</v>
      </c>
      <c r="B95" s="105" t="s">
        <v>23</v>
      </c>
      <c r="C95" s="105" t="s">
        <v>25</v>
      </c>
      <c r="D95" s="105" t="s">
        <v>9</v>
      </c>
      <c r="E95" s="88" t="s">
        <v>80</v>
      </c>
      <c r="F95" s="105" t="s">
        <v>74</v>
      </c>
      <c r="G95" s="99">
        <f t="shared" si="10"/>
        <v>501.8</v>
      </c>
      <c r="H95" s="99">
        <f t="shared" si="10"/>
        <v>501.8</v>
      </c>
    </row>
    <row r="96" spans="1:8" ht="15" x14ac:dyDescent="0.2">
      <c r="A96" s="119" t="s">
        <v>78</v>
      </c>
      <c r="B96" s="93" t="s">
        <v>23</v>
      </c>
      <c r="C96" s="120" t="s">
        <v>25</v>
      </c>
      <c r="D96" s="120" t="s">
        <v>9</v>
      </c>
      <c r="E96" s="92" t="s">
        <v>80</v>
      </c>
      <c r="F96" s="121" t="s">
        <v>37</v>
      </c>
      <c r="G96" s="122">
        <v>501.8</v>
      </c>
      <c r="H96" s="122">
        <f>G96</f>
        <v>501.8</v>
      </c>
    </row>
    <row r="97" spans="1:10" ht="15" x14ac:dyDescent="0.2">
      <c r="A97" s="104" t="s">
        <v>32</v>
      </c>
      <c r="B97" s="105" t="s">
        <v>23</v>
      </c>
      <c r="C97" s="105" t="s">
        <v>25</v>
      </c>
      <c r="D97" s="105" t="s">
        <v>10</v>
      </c>
      <c r="E97" s="105"/>
      <c r="F97" s="105"/>
      <c r="G97" s="111">
        <f>G98</f>
        <v>600</v>
      </c>
      <c r="H97" s="111">
        <f>H98</f>
        <v>610</v>
      </c>
    </row>
    <row r="98" spans="1:10" ht="15" x14ac:dyDescent="0.2">
      <c r="A98" s="87" t="s">
        <v>46</v>
      </c>
      <c r="B98" s="105">
        <v>920</v>
      </c>
      <c r="C98" s="105" t="s">
        <v>25</v>
      </c>
      <c r="D98" s="105" t="s">
        <v>10</v>
      </c>
      <c r="E98" s="88" t="s">
        <v>47</v>
      </c>
      <c r="F98" s="105"/>
      <c r="G98" s="111">
        <f>G100</f>
        <v>600</v>
      </c>
      <c r="H98" s="111">
        <f>H100</f>
        <v>610</v>
      </c>
    </row>
    <row r="99" spans="1:10" ht="25.5" x14ac:dyDescent="0.2">
      <c r="A99" s="116" t="s">
        <v>75</v>
      </c>
      <c r="B99" s="105" t="s">
        <v>23</v>
      </c>
      <c r="C99" s="105" t="s">
        <v>25</v>
      </c>
      <c r="D99" s="105" t="s">
        <v>10</v>
      </c>
      <c r="E99" s="88" t="s">
        <v>100</v>
      </c>
      <c r="F99" s="105"/>
      <c r="G99" s="111">
        <f>G100</f>
        <v>600</v>
      </c>
      <c r="H99" s="111">
        <f>H100</f>
        <v>610</v>
      </c>
    </row>
    <row r="100" spans="1:10" ht="15" x14ac:dyDescent="0.2">
      <c r="A100" s="116" t="s">
        <v>106</v>
      </c>
      <c r="B100" s="105" t="s">
        <v>23</v>
      </c>
      <c r="C100" s="105" t="s">
        <v>25</v>
      </c>
      <c r="D100" s="105" t="s">
        <v>10</v>
      </c>
      <c r="E100" s="88" t="s">
        <v>102</v>
      </c>
      <c r="F100" s="105"/>
      <c r="G100" s="111">
        <f t="shared" ref="G100:H102" si="11">G101</f>
        <v>600</v>
      </c>
      <c r="H100" s="111">
        <f t="shared" si="11"/>
        <v>610</v>
      </c>
    </row>
    <row r="101" spans="1:10" ht="25.5" x14ac:dyDescent="0.2">
      <c r="A101" s="117" t="s">
        <v>72</v>
      </c>
      <c r="B101" s="105" t="s">
        <v>23</v>
      </c>
      <c r="C101" s="105" t="s">
        <v>25</v>
      </c>
      <c r="D101" s="105" t="s">
        <v>10</v>
      </c>
      <c r="E101" s="88" t="s">
        <v>102</v>
      </c>
      <c r="F101" s="105" t="s">
        <v>71</v>
      </c>
      <c r="G101" s="111">
        <f t="shared" si="11"/>
        <v>600</v>
      </c>
      <c r="H101" s="111">
        <f t="shared" si="11"/>
        <v>610</v>
      </c>
    </row>
    <row r="102" spans="1:10" ht="25.5" x14ac:dyDescent="0.2">
      <c r="A102" s="123" t="s">
        <v>77</v>
      </c>
      <c r="B102" s="105" t="s">
        <v>23</v>
      </c>
      <c r="C102" s="105" t="s">
        <v>25</v>
      </c>
      <c r="D102" s="105" t="s">
        <v>10</v>
      </c>
      <c r="E102" s="88" t="s">
        <v>102</v>
      </c>
      <c r="F102" s="105" t="s">
        <v>76</v>
      </c>
      <c r="G102" s="111">
        <f t="shared" si="11"/>
        <v>600</v>
      </c>
      <c r="H102" s="111">
        <f t="shared" si="11"/>
        <v>610</v>
      </c>
    </row>
    <row r="103" spans="1:10" ht="25.5" x14ac:dyDescent="0.2">
      <c r="A103" s="119" t="s">
        <v>79</v>
      </c>
      <c r="B103" s="93" t="s">
        <v>23</v>
      </c>
      <c r="C103" s="93" t="s">
        <v>25</v>
      </c>
      <c r="D103" s="93" t="s">
        <v>10</v>
      </c>
      <c r="E103" s="92" t="s">
        <v>102</v>
      </c>
      <c r="F103" s="93" t="s">
        <v>39</v>
      </c>
      <c r="G103" s="94">
        <v>600</v>
      </c>
      <c r="H103" s="94">
        <v>610</v>
      </c>
    </row>
    <row r="104" spans="1:10" ht="25.5" x14ac:dyDescent="0.2">
      <c r="A104" s="101" t="s">
        <v>107</v>
      </c>
      <c r="B104" s="102" t="s">
        <v>23</v>
      </c>
      <c r="C104" s="102">
        <v>99</v>
      </c>
      <c r="D104" s="102" t="s">
        <v>26</v>
      </c>
      <c r="E104" s="102"/>
      <c r="F104" s="102"/>
      <c r="G104" s="115">
        <f t="shared" ref="G104:H108" si="12">G105</f>
        <v>3817.9</v>
      </c>
      <c r="H104" s="115">
        <f t="shared" si="12"/>
        <v>8088.7</v>
      </c>
    </row>
    <row r="105" spans="1:10" ht="15" x14ac:dyDescent="0.2">
      <c r="A105" s="112" t="s">
        <v>108</v>
      </c>
      <c r="B105" s="88" t="s">
        <v>23</v>
      </c>
      <c r="C105" s="97">
        <v>99</v>
      </c>
      <c r="D105" s="97">
        <v>99</v>
      </c>
      <c r="E105" s="88"/>
      <c r="F105" s="88"/>
      <c r="G105" s="125">
        <f t="shared" si="12"/>
        <v>3817.9</v>
      </c>
      <c r="H105" s="125">
        <f t="shared" si="12"/>
        <v>8088.7</v>
      </c>
    </row>
    <row r="106" spans="1:10" ht="15" x14ac:dyDescent="0.2">
      <c r="A106" s="112" t="s">
        <v>46</v>
      </c>
      <c r="B106" s="88" t="s">
        <v>23</v>
      </c>
      <c r="C106" s="97">
        <v>99</v>
      </c>
      <c r="D106" s="97">
        <v>99</v>
      </c>
      <c r="E106" s="88" t="s">
        <v>47</v>
      </c>
      <c r="F106" s="88"/>
      <c r="G106" s="125">
        <f t="shared" si="12"/>
        <v>3817.9</v>
      </c>
      <c r="H106" s="125">
        <f t="shared" si="12"/>
        <v>8088.7</v>
      </c>
    </row>
    <row r="107" spans="1:10" ht="15" x14ac:dyDescent="0.2">
      <c r="A107" s="112" t="s">
        <v>108</v>
      </c>
      <c r="B107" s="88" t="s">
        <v>23</v>
      </c>
      <c r="C107" s="97">
        <v>99</v>
      </c>
      <c r="D107" s="97">
        <v>99</v>
      </c>
      <c r="E107" s="88" t="s">
        <v>109</v>
      </c>
      <c r="F107" s="88"/>
      <c r="G107" s="125">
        <f t="shared" si="12"/>
        <v>3817.9</v>
      </c>
      <c r="H107" s="125">
        <f t="shared" si="12"/>
        <v>8088.7</v>
      </c>
    </row>
    <row r="108" spans="1:10" ht="15" x14ac:dyDescent="0.2">
      <c r="A108" s="112" t="s">
        <v>51</v>
      </c>
      <c r="B108" s="88" t="s">
        <v>23</v>
      </c>
      <c r="C108" s="97">
        <v>99</v>
      </c>
      <c r="D108" s="97">
        <v>99</v>
      </c>
      <c r="E108" s="88" t="s">
        <v>109</v>
      </c>
      <c r="F108" s="88">
        <v>800</v>
      </c>
      <c r="G108" s="125">
        <f t="shared" si="12"/>
        <v>3817.9</v>
      </c>
      <c r="H108" s="125">
        <f t="shared" si="12"/>
        <v>8088.7</v>
      </c>
    </row>
    <row r="109" spans="1:10" ht="15" x14ac:dyDescent="0.2">
      <c r="A109" s="124" t="s">
        <v>110</v>
      </c>
      <c r="B109" s="92" t="s">
        <v>23</v>
      </c>
      <c r="C109" s="93">
        <v>99</v>
      </c>
      <c r="D109" s="93">
        <v>99</v>
      </c>
      <c r="E109" s="92" t="s">
        <v>109</v>
      </c>
      <c r="F109" s="92">
        <v>880</v>
      </c>
      <c r="G109" s="126">
        <v>3817.9</v>
      </c>
      <c r="H109" s="126">
        <v>8088.7</v>
      </c>
    </row>
    <row r="110" spans="1:10" ht="28.5" x14ac:dyDescent="0.2">
      <c r="A110" s="63" t="s">
        <v>60</v>
      </c>
      <c r="B110" s="38" t="s">
        <v>61</v>
      </c>
      <c r="C110" s="39"/>
      <c r="D110" s="39"/>
      <c r="E110" s="38"/>
      <c r="F110" s="38" t="s">
        <v>7</v>
      </c>
      <c r="G110" s="15">
        <f t="shared" ref="G110:H112" si="13">G111</f>
        <v>45757.7</v>
      </c>
      <c r="H110" s="15">
        <f t="shared" si="13"/>
        <v>48548.4</v>
      </c>
      <c r="I110" s="142"/>
      <c r="J110" s="9"/>
    </row>
    <row r="111" spans="1:10" ht="14.25" x14ac:dyDescent="0.2">
      <c r="A111" s="55" t="s">
        <v>62</v>
      </c>
      <c r="B111" s="40">
        <v>956</v>
      </c>
      <c r="C111" s="41">
        <v>8</v>
      </c>
      <c r="D111" s="34" t="s">
        <v>26</v>
      </c>
      <c r="E111" s="42"/>
      <c r="F111" s="40"/>
      <c r="G111" s="14">
        <f>G112+G122</f>
        <v>45757.7</v>
      </c>
      <c r="H111" s="14">
        <f>H112+H122</f>
        <v>48548.4</v>
      </c>
    </row>
    <row r="112" spans="1:10" ht="20.25" customHeight="1" x14ac:dyDescent="0.2">
      <c r="A112" s="56" t="s">
        <v>22</v>
      </c>
      <c r="B112" s="43">
        <v>956</v>
      </c>
      <c r="C112" s="44">
        <v>8</v>
      </c>
      <c r="D112" s="44">
        <v>1</v>
      </c>
      <c r="E112" s="45"/>
      <c r="F112" s="43"/>
      <c r="G112" s="17">
        <f t="shared" si="13"/>
        <v>31139.3</v>
      </c>
      <c r="H112" s="17">
        <f t="shared" si="13"/>
        <v>32874.300000000003</v>
      </c>
    </row>
    <row r="113" spans="1:8" ht="27" customHeight="1" x14ac:dyDescent="0.2">
      <c r="A113" s="5" t="s">
        <v>142</v>
      </c>
      <c r="B113" s="10" t="s">
        <v>61</v>
      </c>
      <c r="C113" s="11">
        <v>8</v>
      </c>
      <c r="D113" s="11">
        <v>1</v>
      </c>
      <c r="E113" s="10" t="s">
        <v>144</v>
      </c>
      <c r="F113" s="10"/>
      <c r="G113" s="18">
        <f>G114+G118</f>
        <v>31139.3</v>
      </c>
      <c r="H113" s="18">
        <f>H114+H118</f>
        <v>32874.300000000003</v>
      </c>
    </row>
    <row r="114" spans="1:8" ht="25.5" x14ac:dyDescent="0.2">
      <c r="A114" s="135" t="s">
        <v>129</v>
      </c>
      <c r="B114" s="136" t="s">
        <v>61</v>
      </c>
      <c r="C114" s="137">
        <v>8</v>
      </c>
      <c r="D114" s="137">
        <v>1</v>
      </c>
      <c r="E114" s="136" t="s">
        <v>145</v>
      </c>
      <c r="F114" s="10"/>
      <c r="G114" s="18">
        <f>G117</f>
        <v>12743.8</v>
      </c>
      <c r="H114" s="18">
        <f>H117</f>
        <v>13454.5</v>
      </c>
    </row>
    <row r="115" spans="1:8" ht="28.5" customHeight="1" x14ac:dyDescent="0.2">
      <c r="A115" s="60" t="s">
        <v>67</v>
      </c>
      <c r="B115" s="138" t="s">
        <v>61</v>
      </c>
      <c r="C115" s="137">
        <v>8</v>
      </c>
      <c r="D115" s="137">
        <v>1</v>
      </c>
      <c r="E115" s="138" t="s">
        <v>145</v>
      </c>
      <c r="F115" s="10" t="s">
        <v>68</v>
      </c>
      <c r="G115" s="18">
        <f>G117</f>
        <v>12743.8</v>
      </c>
      <c r="H115" s="18">
        <f>H117</f>
        <v>13454.5</v>
      </c>
    </row>
    <row r="116" spans="1:8" ht="19.5" customHeight="1" x14ac:dyDescent="0.2">
      <c r="A116" s="60" t="s">
        <v>69</v>
      </c>
      <c r="B116" s="138" t="s">
        <v>61</v>
      </c>
      <c r="C116" s="137">
        <v>8</v>
      </c>
      <c r="D116" s="137">
        <v>1</v>
      </c>
      <c r="E116" s="138" t="s">
        <v>145</v>
      </c>
      <c r="F116" s="10" t="s">
        <v>70</v>
      </c>
      <c r="G116" s="18">
        <f>G117</f>
        <v>12743.8</v>
      </c>
      <c r="H116" s="18">
        <f>H117</f>
        <v>13454.5</v>
      </c>
    </row>
    <row r="117" spans="1:8" ht="69" customHeight="1" x14ac:dyDescent="0.2">
      <c r="A117" s="62" t="s">
        <v>90</v>
      </c>
      <c r="B117" s="140" t="s">
        <v>61</v>
      </c>
      <c r="C117" s="141">
        <v>8</v>
      </c>
      <c r="D117" s="141">
        <v>1</v>
      </c>
      <c r="E117" s="140" t="s">
        <v>145</v>
      </c>
      <c r="F117" s="37" t="s">
        <v>38</v>
      </c>
      <c r="G117" s="32">
        <v>12743.8</v>
      </c>
      <c r="H117" s="32">
        <v>13454.5</v>
      </c>
    </row>
    <row r="118" spans="1:8" ht="38.25" x14ac:dyDescent="0.2">
      <c r="A118" s="139" t="s">
        <v>133</v>
      </c>
      <c r="B118" s="138" t="s">
        <v>61</v>
      </c>
      <c r="C118" s="137">
        <v>8</v>
      </c>
      <c r="D118" s="137">
        <v>1</v>
      </c>
      <c r="E118" s="138" t="s">
        <v>149</v>
      </c>
      <c r="F118" s="10"/>
      <c r="G118" s="18">
        <f>G119</f>
        <v>18395.5</v>
      </c>
      <c r="H118" s="18">
        <f t="shared" ref="H118" si="14">H119</f>
        <v>19419.8</v>
      </c>
    </row>
    <row r="119" spans="1:8" ht="38.25" x14ac:dyDescent="0.2">
      <c r="A119" s="60" t="s">
        <v>67</v>
      </c>
      <c r="B119" s="138" t="s">
        <v>61</v>
      </c>
      <c r="C119" s="137">
        <v>8</v>
      </c>
      <c r="D119" s="137">
        <v>1</v>
      </c>
      <c r="E119" s="138" t="s">
        <v>149</v>
      </c>
      <c r="F119" s="10" t="s">
        <v>68</v>
      </c>
      <c r="G119" s="18">
        <f>G120</f>
        <v>18395.5</v>
      </c>
      <c r="H119" s="18">
        <f>H120</f>
        <v>19419.8</v>
      </c>
    </row>
    <row r="120" spans="1:8" ht="15" x14ac:dyDescent="0.2">
      <c r="A120" s="60" t="s">
        <v>69</v>
      </c>
      <c r="B120" s="138" t="s">
        <v>61</v>
      </c>
      <c r="C120" s="137">
        <v>8</v>
      </c>
      <c r="D120" s="137">
        <v>1</v>
      </c>
      <c r="E120" s="138" t="s">
        <v>149</v>
      </c>
      <c r="F120" s="10" t="s">
        <v>70</v>
      </c>
      <c r="G120" s="18">
        <f>G121</f>
        <v>18395.5</v>
      </c>
      <c r="H120" s="18">
        <f>H121</f>
        <v>19419.8</v>
      </c>
    </row>
    <row r="121" spans="1:8" ht="63.75" x14ac:dyDescent="0.2">
      <c r="A121" s="62" t="s">
        <v>90</v>
      </c>
      <c r="B121" s="140" t="s">
        <v>61</v>
      </c>
      <c r="C121" s="141">
        <v>8</v>
      </c>
      <c r="D121" s="141">
        <v>1</v>
      </c>
      <c r="E121" s="140" t="s">
        <v>149</v>
      </c>
      <c r="F121" s="37" t="s">
        <v>38</v>
      </c>
      <c r="G121" s="32">
        <f>18395.5</f>
        <v>18395.5</v>
      </c>
      <c r="H121" s="32">
        <v>19419.8</v>
      </c>
    </row>
    <row r="122" spans="1:8" ht="15" x14ac:dyDescent="0.2">
      <c r="A122" s="56" t="s">
        <v>166</v>
      </c>
      <c r="B122" s="43">
        <v>956</v>
      </c>
      <c r="C122" s="44">
        <v>8</v>
      </c>
      <c r="D122" s="44">
        <v>2</v>
      </c>
      <c r="E122" s="45"/>
      <c r="F122" s="56"/>
      <c r="G122" s="18">
        <f>G124</f>
        <v>14618.4</v>
      </c>
      <c r="H122" s="18">
        <f>H124</f>
        <v>15674.1</v>
      </c>
    </row>
    <row r="123" spans="1:8" ht="25.5" x14ac:dyDescent="0.2">
      <c r="A123" s="5" t="s">
        <v>142</v>
      </c>
      <c r="B123" s="43">
        <v>956</v>
      </c>
      <c r="C123" s="44">
        <v>8</v>
      </c>
      <c r="D123" s="44">
        <v>2</v>
      </c>
      <c r="E123" s="45" t="s">
        <v>183</v>
      </c>
      <c r="F123" s="56"/>
      <c r="G123" s="18">
        <f>G124</f>
        <v>14618.4</v>
      </c>
      <c r="H123" s="18">
        <f>H124</f>
        <v>15674.1</v>
      </c>
    </row>
    <row r="124" spans="1:8" ht="38.25" x14ac:dyDescent="0.2">
      <c r="A124" s="139" t="s">
        <v>133</v>
      </c>
      <c r="B124" s="138" t="s">
        <v>61</v>
      </c>
      <c r="C124" s="137">
        <v>8</v>
      </c>
      <c r="D124" s="137">
        <v>2</v>
      </c>
      <c r="E124" s="138" t="s">
        <v>149</v>
      </c>
      <c r="F124" s="10"/>
      <c r="G124" s="18">
        <f t="shared" ref="G124:H126" si="15">G125</f>
        <v>14618.4</v>
      </c>
      <c r="H124" s="18">
        <f t="shared" si="15"/>
        <v>15674.1</v>
      </c>
    </row>
    <row r="125" spans="1:8" ht="38.25" x14ac:dyDescent="0.2">
      <c r="A125" s="60" t="s">
        <v>67</v>
      </c>
      <c r="B125" s="138" t="s">
        <v>61</v>
      </c>
      <c r="C125" s="137">
        <v>8</v>
      </c>
      <c r="D125" s="137">
        <v>2</v>
      </c>
      <c r="E125" s="138" t="s">
        <v>149</v>
      </c>
      <c r="F125" s="10" t="s">
        <v>68</v>
      </c>
      <c r="G125" s="18">
        <f t="shared" si="15"/>
        <v>14618.4</v>
      </c>
      <c r="H125" s="18">
        <f t="shared" si="15"/>
        <v>15674.1</v>
      </c>
    </row>
    <row r="126" spans="1:8" ht="15" x14ac:dyDescent="0.2">
      <c r="A126" s="60" t="s">
        <v>162</v>
      </c>
      <c r="B126" s="138" t="s">
        <v>61</v>
      </c>
      <c r="C126" s="137">
        <v>8</v>
      </c>
      <c r="D126" s="137">
        <v>2</v>
      </c>
      <c r="E126" s="138" t="s">
        <v>149</v>
      </c>
      <c r="F126" s="10" t="s">
        <v>160</v>
      </c>
      <c r="G126" s="18">
        <f t="shared" si="15"/>
        <v>14618.4</v>
      </c>
      <c r="H126" s="18">
        <f t="shared" si="15"/>
        <v>15674.1</v>
      </c>
    </row>
    <row r="127" spans="1:8" ht="63.75" x14ac:dyDescent="0.2">
      <c r="A127" s="62" t="s">
        <v>165</v>
      </c>
      <c r="B127" s="140" t="s">
        <v>61</v>
      </c>
      <c r="C127" s="141">
        <v>8</v>
      </c>
      <c r="D127" s="141">
        <v>2</v>
      </c>
      <c r="E127" s="140" t="s">
        <v>149</v>
      </c>
      <c r="F127" s="37" t="s">
        <v>164</v>
      </c>
      <c r="G127" s="32">
        <v>14618.4</v>
      </c>
      <c r="H127" s="32">
        <v>15674.1</v>
      </c>
    </row>
  </sheetData>
  <autoFilter ref="A8:J127"/>
  <customSheetViews>
    <customSheetView guid="{C0DCEFD6-4378-4196-8A52-BBAE8937CBA3}" showPageBreaks="1" printArea="1" showAutoFilter="1" view="pageBreakPreview">
      <selection activeCell="G3" sqref="G3"/>
      <pageMargins left="0.7" right="0.7" top="0.75" bottom="0.75" header="0.3" footer="0.3"/>
      <pageSetup paperSize="9" scale="93" orientation="portrait" r:id="rId1"/>
      <autoFilter ref="A9:J128"/>
    </customSheetView>
    <customSheetView guid="{265E4B74-F87F-4C11-8F36-BD3184BC15DF}" showPageBreaks="1" printArea="1" showAutoFilter="1" hiddenRows="1" view="pageBreakPreview">
      <selection activeCell="K3" sqref="K3"/>
      <pageMargins left="0.70866141732283472" right="0" top="0" bottom="0" header="0.31496062992125984" footer="0.31496062992125984"/>
      <pageSetup paperSize="9" scale="80" orientation="portrait" r:id="rId2"/>
      <autoFilter ref="A9:J143"/>
    </customSheetView>
    <customSheetView guid="{D5451C69-6188-4AB8-99E1-04D2A5F2965F}" showPageBreaks="1" printArea="1" showAutoFilter="1" view="pageBreakPreview" topLeftCell="A46">
      <selection activeCell="H62" sqref="H62"/>
      <pageMargins left="0.7" right="0.7" top="0.75" bottom="0.75" header="0.3" footer="0.3"/>
      <pageSetup paperSize="9" scale="93" orientation="portrait" r:id="rId3"/>
      <autoFilter ref="A9:J143"/>
    </customSheetView>
    <customSheetView guid="{E021FB0C-A711-4509-BC26-BEE4D6D0121D}" showPageBreaks="1" printArea="1" showAutoFilter="1" view="pageBreakPreview">
      <selection activeCell="D3" sqref="D3:H3"/>
      <pageMargins left="0.7" right="0.7" top="0.75" bottom="0.75" header="0.3" footer="0.3"/>
      <pageSetup paperSize="9" scale="93" orientation="portrait" r:id="rId4"/>
      <autoFilter ref="A6:J139"/>
    </customSheetView>
    <customSheetView guid="{62BA1D30-83D4-405C-B38E-4A6036DCDF7D}" showAutoFilter="1">
      <selection activeCell="G92" sqref="G92"/>
      <pageMargins left="0.7" right="0.7" top="0.75" bottom="0.75" header="0.3" footer="0.3"/>
      <pageSetup paperSize="9" scale="93" orientation="portrait" r:id="rId5"/>
      <autoFilter ref="A6:J97"/>
    </customSheetView>
    <customSheetView guid="{5271CAE7-4D6C-40AB-9A03-5EFB6EFB80FA}" showPageBreaks="1" printArea="1" view="pageBreakPreview">
      <selection activeCell="A5" sqref="A5:H5"/>
      <pageMargins left="0.7" right="0.7" top="0.75" bottom="0.75" header="0.3" footer="0.3"/>
      <pageSetup paperSize="9" scale="93" orientation="portrait" r:id="rId6"/>
    </customSheetView>
    <customSheetView guid="{9AE4E90B-95AD-4E92-80AE-724EF4B3642C}" showPageBreaks="1" printArea="1" showAutoFilter="1" topLeftCell="A109">
      <selection activeCell="E124" sqref="E124"/>
      <rowBreaks count="1" manualBreakCount="1">
        <brk id="111" max="7" man="1"/>
      </rowBreaks>
      <pageMargins left="0.70866141732283472" right="0" top="0.35433070866141736" bottom="0.35433070866141736" header="0" footer="0"/>
      <pageSetup paperSize="9" scale="87" orientation="portrait" r:id="rId7"/>
      <autoFilter ref="A9:J143"/>
    </customSheetView>
  </customSheetViews>
  <mergeCells count="12">
    <mergeCell ref="E1:H1"/>
    <mergeCell ref="E2:H2"/>
    <mergeCell ref="G9:H9"/>
    <mergeCell ref="A7:H7"/>
    <mergeCell ref="E4:H4"/>
    <mergeCell ref="D5:H5"/>
    <mergeCell ref="A6:H6"/>
    <mergeCell ref="A9:A10"/>
    <mergeCell ref="B9:B10"/>
    <mergeCell ref="C9:D9"/>
    <mergeCell ref="E9:E10"/>
    <mergeCell ref="F9:F10"/>
  </mergeCells>
  <pageMargins left="0.9055118110236221" right="0.70866141732283472" top="0.74803149606299213" bottom="0.74803149606299213" header="0.31496062992125984" footer="0.31496062992125984"/>
  <pageSetup paperSize="9" scale="91"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2015 год</vt:lpstr>
      <vt:lpstr>2016-2017 год</vt:lpstr>
      <vt:lpstr>'2015 год'!Область_печати</vt:lpstr>
      <vt:lpstr>'2016-2017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2015-05-12T12:28:15Z</cp:lastPrinted>
  <dcterms:created xsi:type="dcterms:W3CDTF">2003-12-05T21:14:57Z</dcterms:created>
  <dcterms:modified xsi:type="dcterms:W3CDTF">2015-05-12T12:28:22Z</dcterms:modified>
</cp:coreProperties>
</file>