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585" windowWidth="10860" windowHeight="11040" activeTab="1"/>
  </bookViews>
  <sheets>
    <sheet name="2015 год" sheetId="1" r:id="rId1"/>
    <sheet name="2016-2017 год" sheetId="2" r:id="rId2"/>
  </sheets>
  <definedNames>
    <definedName name="_xlnm._FilterDatabase" localSheetId="0" hidden="1">'2015 год'!$A$9:$F$230</definedName>
    <definedName name="_xlnm._FilterDatabase" localSheetId="1" hidden="1">'2016-2017 год'!$A$9:$J$134</definedName>
    <definedName name="Z_03D0DDB9_3E2B_445E_B26D_09285D63C497_.wvu.FilterData" localSheetId="0" hidden="1">'2015 год'!$A$9:$F$171</definedName>
    <definedName name="Z_0C05F25E_D6C8_460E_B21F_18CDF652E72B_.wvu.FilterData" localSheetId="0" hidden="1">'2015 год'!$A$9:$F$191</definedName>
    <definedName name="Z_0C05F25E_D6C8_460E_B21F_18CDF652E72B_.wvu.FilterData" localSheetId="1" hidden="1">'2016-2017 год'!$A$9:$J$124</definedName>
    <definedName name="Z_12B50C0D_3E99_4490_9C01_01559D7A9F7D_.wvu.FilterData" localSheetId="1" hidden="1">'2016-2017 год'!$A$9:$J$128</definedName>
    <definedName name="Z_136A7CB4_B73A_487D_8A9F_6650DBF728F6_.wvu.FilterData" localSheetId="0" hidden="1">'2015 год'!$A$9:$F$191</definedName>
    <definedName name="Z_136A7CB4_B73A_487D_8A9F_6650DBF728F6_.wvu.FilterData" localSheetId="1" hidden="1">'2016-2017 год'!$A$9:$J$124</definedName>
    <definedName name="Z_184D3176_FFF6_4E91_A7DC_D63418B7D0F5_.wvu.FilterData" localSheetId="0" hidden="1">'2015 год'!$A$9:$F$171</definedName>
    <definedName name="Z_2547B61A_57D8_45C6_87E4_2B595BD241A2_.wvu.FilterData" localSheetId="0" hidden="1">'2015 год'!$A$9:$F$171</definedName>
    <definedName name="Z_2547B61A_57D8_45C6_87E4_2B595BD241A2_.wvu.PrintArea" localSheetId="0" hidden="1">'2015 год'!$A$6:$G$171</definedName>
    <definedName name="Z_2547B61A_57D8_45C6_87E4_2B595BD241A2_.wvu.PrintTitles" localSheetId="0" hidden="1">'2015 год'!$10:$11</definedName>
    <definedName name="Z_265E4B74_F87F_4C11_8F36_BD3184BC15DF_.wvu.FilterData" localSheetId="0" hidden="1">'2015 год'!$A$9:$F$230</definedName>
    <definedName name="Z_265E4B74_F87F_4C11_8F36_BD3184BC15DF_.wvu.FilterData" localSheetId="1" hidden="1">'2016-2017 год'!$A$9:$J$134</definedName>
    <definedName name="Z_265E4B74_F87F_4C11_8F36_BD3184BC15DF_.wvu.PrintArea" localSheetId="0" hidden="1">'2015 год'!$A$1:$I$191</definedName>
    <definedName name="Z_265E4B74_F87F_4C11_8F36_BD3184BC15DF_.wvu.PrintArea" localSheetId="1" hidden="1">'2016-2017 год'!$A$1:$H$134</definedName>
    <definedName name="Z_265E4B74_F87F_4C11_8F36_BD3184BC15DF_.wvu.PrintTitles" localSheetId="1" hidden="1">'2016-2017 год'!$10:$11</definedName>
    <definedName name="Z_277A4540_226E_4BC5_9A6B_7157A8FCEFD5_.wvu.FilterData" localSheetId="1" hidden="1">'2016-2017 год'!$A$9:$J$124</definedName>
    <definedName name="Z_2CBFA120_4352_4C39_9099_3E3743A1946B_.wvu.FilterData" localSheetId="0" hidden="1">'2015 год'!$A$9:$F$191</definedName>
    <definedName name="Z_2CBFA120_4352_4C39_9099_3E3743A1946B_.wvu.FilterData" localSheetId="1" hidden="1">'2016-2017 год'!$A$9:$J$124</definedName>
    <definedName name="Z_2CC5DC23_D108_4C62_8D9C_2D339D918FB9_.wvu.FilterData" localSheetId="0" hidden="1">'2015 год'!$A$9:$F$171</definedName>
    <definedName name="Z_2E862F6B_6B0A_40BB_944E_0C7992DC3BBB_.wvu.FilterData" localSheetId="0" hidden="1">'2015 год'!$A$9:$F$171</definedName>
    <definedName name="Z_2FF96413_1F0E_42A6_B647_AF4DC456B835_.wvu.FilterData" localSheetId="0" hidden="1">'2015 год'!$A$9:$F$211</definedName>
    <definedName name="Z_2FF96413_1F0E_42A6_B647_AF4DC456B835_.wvu.FilterData" localSheetId="1" hidden="1">'2016-2017 год'!$A$9:$J$128</definedName>
    <definedName name="Z_40D786EC_62D9_4D85_BB2C_41DF50567517_.wvu.FilterData" localSheetId="1" hidden="1">'2016-2017 год'!$A$9:$J$124</definedName>
    <definedName name="Z_4335EB68_09B3_4B4B_B924_6DAE7283A538_.wvu.FilterData" localSheetId="1" hidden="1">'2016-2017 год'!$A$9:$J$128</definedName>
    <definedName name="Z_4CB2AD8A_1395_4EEB_B6E5_ACA1429CF0DB_.wvu.Cols" localSheetId="0" hidden="1">'2015 год'!#REF!</definedName>
    <definedName name="Z_4CB2AD8A_1395_4EEB_B6E5_ACA1429CF0DB_.wvu.FilterData" localSheetId="0" hidden="1">'2015 год'!$A$9:$F$171</definedName>
    <definedName name="Z_4CB2AD8A_1395_4EEB_B6E5_ACA1429CF0DB_.wvu.PrintArea" localSheetId="0" hidden="1">'2015 год'!$A$7:$F$171</definedName>
    <definedName name="Z_4CB2AD8A_1395_4EEB_B6E5_ACA1429CF0DB_.wvu.PrintTitles" localSheetId="0" hidden="1">'2015 год'!$10:$11</definedName>
    <definedName name="Z_4DCFC8D2_CFB0_4FE4_8B3E_32DB381AAC5C_.wvu.FilterData" localSheetId="0" hidden="1">'2015 год'!$A$9:$F$230</definedName>
    <definedName name="Z_5271CAE7_4D6C_40AB_9A03_5EFB6EFB80FA_.wvu.Cols" localSheetId="0" hidden="1">'2015 год'!#REF!</definedName>
    <definedName name="Z_5271CAE7_4D6C_40AB_9A03_5EFB6EFB80FA_.wvu.FilterData" localSheetId="0" hidden="1">'2015 год'!$A$9:$F$171</definedName>
    <definedName name="Z_5271CAE7_4D6C_40AB_9A03_5EFB6EFB80FA_.wvu.FilterData" localSheetId="1" hidden="1">'2016-2017 год'!$A$9:$J$102</definedName>
    <definedName name="Z_5271CAE7_4D6C_40AB_9A03_5EFB6EFB80FA_.wvu.PrintArea" localSheetId="0" hidden="1">'2015 год'!$A$5:$G$171</definedName>
    <definedName name="Z_5271CAE7_4D6C_40AB_9A03_5EFB6EFB80FA_.wvu.PrintArea" localSheetId="1" hidden="1">'2016-2017 год'!$A$1:$H$102</definedName>
    <definedName name="Z_58AA27DC_B6C6_486F_BBC3_7C0EC56685DB_.wvu.FilterData" localSheetId="0" hidden="1">'2015 год'!$A$9:$F$230</definedName>
    <definedName name="Z_599A55F8_3816_4A95_B2A0_7EE8B30830DF_.wvu.FilterData" localSheetId="0" hidden="1">'2015 год'!$A$9:$F$171</definedName>
    <definedName name="Z_599A55F8_3816_4A95_B2A0_7EE8B30830DF_.wvu.PrintArea" localSheetId="0" hidden="1">'2015 год'!$A$6:$G$171</definedName>
    <definedName name="Z_62BA1D30_83D4_405C_B38E_4A6036DCDF7D_.wvu.Cols" localSheetId="0" hidden="1">'2015 год'!#REF!</definedName>
    <definedName name="Z_62BA1D30_83D4_405C_B38E_4A6036DCDF7D_.wvu.FilterData" localSheetId="0" hidden="1">'2015 год'!$A$9:$F$171</definedName>
    <definedName name="Z_62BA1D30_83D4_405C_B38E_4A6036DCDF7D_.wvu.FilterData" localSheetId="1" hidden="1">'2016-2017 год'!$A$9:$J$102</definedName>
    <definedName name="Z_62BA1D30_83D4_405C_B38E_4A6036DCDF7D_.wvu.PrintArea" localSheetId="0" hidden="1">'2015 год'!$A$5:$G$171</definedName>
    <definedName name="Z_62BA1D30_83D4_405C_B38E_4A6036DCDF7D_.wvu.PrintArea" localSheetId="1" hidden="1">'2016-2017 год'!$A$1:$H$102</definedName>
    <definedName name="Z_79F59BD1_17D2_45CE_ABAE_358CD088226E_.wvu.FilterData" localSheetId="0" hidden="1">'2015 год'!$A$9:$F$191</definedName>
    <definedName name="Z_79F59BD1_17D2_45CE_ABAE_358CD088226E_.wvu.FilterData" localSheetId="1" hidden="1">'2016-2017 год'!$A$9:$J$124</definedName>
    <definedName name="Z_7BA8C1F8_2CAD_4B57_A2CE_5BD87591BF2E_.wvu.FilterData" localSheetId="1" hidden="1">'2016-2017 год'!$A$9:$J$102</definedName>
    <definedName name="Z_7C0ABF66_8B0F_48ED_A269_F91E2B0FF96C_.wvu.FilterData" localSheetId="0" hidden="1">'2015 год'!$A$9:$F$171</definedName>
    <definedName name="Z_7E6157A8_7582_4466_A9B4_081A339201B1_.wvu.FilterData" localSheetId="1" hidden="1">'2016-2017 год'!$A$9:$J$128</definedName>
    <definedName name="Z_8AA41EB0_2CC0_4F86_8798_B03A7CC4D0C2_.wvu.FilterData" localSheetId="0" hidden="1">'2015 год'!$A$9:$F$230</definedName>
    <definedName name="Z_949DCF8A_4B6C_48DC_A0AF_1508759F4E2C_.wvu.FilterData" localSheetId="0" hidden="1">'2015 год'!$A$9:$F$171</definedName>
    <definedName name="Z_9AE4E90B_95AD_4E92_80AE_724EF4B3642C_.wvu.FilterData" localSheetId="0" hidden="1">'2015 год'!$A$9:$F$230</definedName>
    <definedName name="Z_9AE4E90B_95AD_4E92_80AE_724EF4B3642C_.wvu.FilterData" localSheetId="1" hidden="1">'2016-2017 год'!$A$9:$J$128</definedName>
    <definedName name="Z_9AE4E90B_95AD_4E92_80AE_724EF4B3642C_.wvu.PrintArea" localSheetId="0" hidden="1">'2015 год'!$A$1:$I$230</definedName>
    <definedName name="Z_9AE4E90B_95AD_4E92_80AE_724EF4B3642C_.wvu.PrintArea" localSheetId="1" hidden="1">'2016-2017 год'!$A$1:$H$128</definedName>
    <definedName name="Z_9AE4E90B_95AD_4E92_80AE_724EF4B3642C_.wvu.PrintTitles" localSheetId="0" hidden="1">'2015 год'!$10:$11</definedName>
    <definedName name="Z_9AE4E90B_95AD_4E92_80AE_724EF4B3642C_.wvu.PrintTitles" localSheetId="1" hidden="1">'2016-2017 год'!$10:$11</definedName>
    <definedName name="Z_A24E161A_D544_48C2_9D1F_4A462EC54334_.wvu.FilterData" localSheetId="0" hidden="1">'2015 год'!$A$9:$F$191</definedName>
    <definedName name="Z_A24E161A_D544_48C2_9D1F_4A462EC54334_.wvu.FilterData" localSheetId="1" hidden="1">'2016-2017 год'!$A$9:$J$124</definedName>
    <definedName name="Z_A79CDC70_8466_49CB_8C49_C52C08F5C2C3_.wvu.FilterData" localSheetId="0" hidden="1">'2015 год'!$A$9:$F$171</definedName>
    <definedName name="Z_A79CDC70_8466_49CB_8C49_C52C08F5C2C3_.wvu.PrintArea" localSheetId="0" hidden="1">'2015 год'!$A$6:$G$171</definedName>
    <definedName name="Z_A79CDC70_8466_49CB_8C49_C52C08F5C2C3_.wvu.PrintTitles" localSheetId="0" hidden="1">'2015 год'!$10:$11</definedName>
    <definedName name="Z_B2AEA316_3CC7_4A5F_84DC_5C75A986883C_.wvu.FilterData" localSheetId="0" hidden="1">'2015 год'!$A$9:$F$191</definedName>
    <definedName name="Z_B2AEA316_3CC7_4A5F_84DC_5C75A986883C_.wvu.FilterData" localSheetId="1" hidden="1">'2016-2017 год'!$A$9:$J$124</definedName>
    <definedName name="Z_B3397BCA_1277_4868_806F_2E68EFD73FCF_.wvu.Cols" localSheetId="0" hidden="1">'2015 год'!#REF!</definedName>
    <definedName name="Z_B3397BCA_1277_4868_806F_2E68EFD73FCF_.wvu.FilterData" localSheetId="0" hidden="1">'2015 год'!$A$9:$F$171</definedName>
    <definedName name="Z_B3397BCA_1277_4868_806F_2E68EFD73FCF_.wvu.PrintArea" localSheetId="0" hidden="1">'2015 год'!$A$7:$F$171</definedName>
    <definedName name="Z_B3397BCA_1277_4868_806F_2E68EFD73FCF_.wvu.PrintTitles" localSheetId="0" hidden="1">'2015 год'!$10:$11</definedName>
    <definedName name="Z_B3ADB1FC_7237_4F79_A98A_9A3A728E8FB8_.wvu.FilterData" localSheetId="0" hidden="1">'2015 год'!$A$9:$F$171</definedName>
    <definedName name="Z_B8A739F7_C310_4C26_B7C0_CC0542003F2D_.wvu.FilterData" localSheetId="1" hidden="1">'2016-2017 год'!$A$9:$J$128</definedName>
    <definedName name="Z_C0DCEFD6_4378_4196_8A52_BBAE8937CBA3_.wvu.Cols" localSheetId="0" hidden="1">'2015 год'!$G:$H</definedName>
    <definedName name="Z_C0DCEFD6_4378_4196_8A52_BBAE8937CBA3_.wvu.FilterData" localSheetId="0" hidden="1">'2015 год'!$A$9:$F$230</definedName>
    <definedName name="Z_C0DCEFD6_4378_4196_8A52_BBAE8937CBA3_.wvu.FilterData" localSheetId="1" hidden="1">'2016-2017 год'!$A$9:$J$134</definedName>
    <definedName name="Z_C0DCEFD6_4378_4196_8A52_BBAE8937CBA3_.wvu.PrintArea" localSheetId="1" hidden="1">'2016-2017 год'!$A$1:$H$134</definedName>
    <definedName name="Z_C0DCEFD6_4378_4196_8A52_BBAE8937CBA3_.wvu.PrintTitles" localSheetId="0" hidden="1">'2015 год'!$10:$11</definedName>
    <definedName name="Z_C0DCEFD6_4378_4196_8A52_BBAE8937CBA3_.wvu.PrintTitles" localSheetId="1" hidden="1">'2016-2017 год'!$10:$11</definedName>
    <definedName name="Z_C0DCEFD6_4378_4196_8A52_BBAE8937CBA3_.wvu.Rows" localSheetId="0" hidden="1">'2015 год'!$67:$86,'2015 год'!$88:$93</definedName>
    <definedName name="Z_CBBD36BD_B8D3_405D_A6D4_79D054A9E80B_.wvu.FilterData" localSheetId="0" hidden="1">'2015 год'!$A$9:$F$191</definedName>
    <definedName name="Z_CFCD11A5_5DDB_474D_9D2B_79AC7ABEC29D_.wvu.FilterData" localSheetId="0" hidden="1">'2015 год'!$A$9:$F$191</definedName>
    <definedName name="Z_CFCD11A5_5DDB_474D_9D2B_79AC7ABEC29D_.wvu.FilterData" localSheetId="1" hidden="1">'2016-2017 год'!$A$9:$J$124</definedName>
    <definedName name="Z_D5451C69_6188_4AB8_99E1_04D2A5F2965F_.wvu.FilterData" localSheetId="0" hidden="1">'2015 год'!$A$9:$F$230</definedName>
    <definedName name="Z_D5451C69_6188_4AB8_99E1_04D2A5F2965F_.wvu.FilterData" localSheetId="1" hidden="1">'2016-2017 год'!$A$9:$J$128</definedName>
    <definedName name="Z_D5451C69_6188_4AB8_99E1_04D2A5F2965F_.wvu.PrintArea" localSheetId="0" hidden="1">'2015 год'!$A$1:$I$230</definedName>
    <definedName name="Z_D5451C69_6188_4AB8_99E1_04D2A5F2965F_.wvu.PrintArea" localSheetId="1" hidden="1">'2016-2017 год'!$A$1:$H$128</definedName>
    <definedName name="Z_DCD62DCA_C2E6_4944_BF05_06393683843D_.wvu.FilterData" localSheetId="0" hidden="1">'2015 год'!$A$9:$F$211</definedName>
    <definedName name="Z_E021FB0C_A711_4509_BC26_BEE4D6D0121D_.wvu.Cols" localSheetId="0" hidden="1">'2015 год'!$G:$H</definedName>
    <definedName name="Z_E021FB0C_A711_4509_BC26_BEE4D6D0121D_.wvu.FilterData" localSheetId="0" hidden="1">'2015 год'!$A$9:$F$230</definedName>
    <definedName name="Z_E021FB0C_A711_4509_BC26_BEE4D6D0121D_.wvu.FilterData" localSheetId="1" hidden="1">'2016-2017 год'!$A$9:$J$134</definedName>
    <definedName name="Z_E021FB0C_A711_4509_BC26_BEE4D6D0121D_.wvu.PrintArea" localSheetId="0" hidden="1">'2015 год'!$A$1:$I$230</definedName>
    <definedName name="Z_E021FB0C_A711_4509_BC26_BEE4D6D0121D_.wvu.PrintArea" localSheetId="1" hidden="1">'2016-2017 год'!$A$1:$H$134</definedName>
    <definedName name="Z_E021FB0C_A711_4509_BC26_BEE4D6D0121D_.wvu.PrintTitles" localSheetId="1" hidden="1">'2016-2017 год'!$10:$11</definedName>
    <definedName name="Z_E021FB0C_A711_4509_BC26_BEE4D6D0121D_.wvu.Rows" localSheetId="0" hidden="1">'2015 год'!$67:$86,'2015 год'!$88:$93</definedName>
    <definedName name="Z_E73FB2C8_8889_4BC1_B42C_BB4285892FAC_.wvu.Cols" localSheetId="0" hidden="1">'2015 год'!#REF!</definedName>
    <definedName name="Z_E73FB2C8_8889_4BC1_B42C_BB4285892FAC_.wvu.FilterData" localSheetId="0" hidden="1">'2015 год'!$A$9:$F$171</definedName>
    <definedName name="Z_E73FB2C8_8889_4BC1_B42C_BB4285892FAC_.wvu.PrintArea" localSheetId="0" hidden="1">'2015 год'!$A$7:$F$171</definedName>
    <definedName name="Z_E73FB2C8_8889_4BC1_B42C_BB4285892FAC_.wvu.PrintTitles" localSheetId="0" hidden="1">'2015 год'!$10:$11</definedName>
    <definedName name="Z_E7A61A23_F5BB_4765_9BEB_425D1A63ECC6_.wvu.FilterData" localSheetId="0" hidden="1">'2015 год'!$A$9:$F$191</definedName>
    <definedName name="Z_E7A61A23_F5BB_4765_9BEB_425D1A63ECC6_.wvu.FilterData" localSheetId="1" hidden="1">'2016-2017 год'!$A$9:$J$124</definedName>
    <definedName name="Z_E942A1EB_DA9A_49D4_890A_1E490C17C671_.wvu.FilterData" localSheetId="0" hidden="1">'2015 год'!$A$9:$F$191</definedName>
    <definedName name="Z_E942A1EB_DA9A_49D4_890A_1E490C17C671_.wvu.FilterData" localSheetId="1" hidden="1">'2016-2017 год'!$A$9:$J$124</definedName>
    <definedName name="Z_F342BAB3_B418_4D96_97C7_115CF84FD0F0_.wvu.FilterData" localSheetId="1" hidden="1">'2016-2017 год'!$A$9:$J$124</definedName>
    <definedName name="Z_F883476E_04A9_4D11_A9FF_4F72BAC798EA_.wvu.FilterData" localSheetId="0" hidden="1">'2015 год'!$A$9:$F$191</definedName>
    <definedName name="Z_F924CA83_4599_4D05_A105_5853074F2EC2_.wvu.FilterData" localSheetId="1" hidden="1">'2016-2017 год'!$A$9:$J$128</definedName>
    <definedName name="_xlnm.Print_Titles" localSheetId="1">'2016-2017 год'!$10:$11</definedName>
    <definedName name="_xlnm.Print_Area" localSheetId="0">'2015 год'!$A$1:$I$230</definedName>
    <definedName name="_xlnm.Print_Area" localSheetId="1">'2016-2017 год'!$A$1:$H$134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2"/>
    <customWorkbookView name="Администратор - Личное представление" guid="{C0DCEFD6-4378-4196-8A52-BBAE8937CBA3}" mergeInterval="0" personalView="1" maximized="1" xWindow="1" yWindow="1" windowWidth="1916" windowHeight="855" activeSheetId="1" showComments="commIndAndComment"/>
    <customWorkbookView name="1 - Личное представление" guid="{D5451C69-6188-4AB8-99E1-04D2A5F2965F}" mergeInterval="0" personalView="1" maximized="1" windowWidth="1313" windowHeight="547" activeSheetId="1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user - Личное представление" guid="{9AE4E90B-95AD-4E92-80AE-724EF4B3642C}" mergeInterval="0" personalView="1" maximized="1" xWindow="1" yWindow="1" windowWidth="1916" windowHeight="811" activeSheetId="1"/>
    <customWorkbookView name="й1 - Личное представление" guid="{265E4B74-F87F-4C11-8F36-BD3184BC15DF}" mergeInterval="0" personalView="1" maximized="1" xWindow="1" yWindow="1" windowWidth="969" windowHeight="538" activeSheetId="1"/>
  </customWorkbookViews>
</workbook>
</file>

<file path=xl/calcChain.xml><?xml version="1.0" encoding="utf-8"?>
<calcChain xmlns="http://schemas.openxmlformats.org/spreadsheetml/2006/main">
  <c r="G112" i="1" l="1"/>
  <c r="H114" i="1"/>
  <c r="H112" i="1" s="1"/>
  <c r="I113" i="1"/>
  <c r="H118" i="1"/>
  <c r="H108" i="1"/>
  <c r="G107" i="1" l="1"/>
  <c r="G106" i="1" s="1"/>
  <c r="H107" i="1"/>
  <c r="H106" i="1" s="1"/>
  <c r="H105" i="1" s="1"/>
  <c r="H104" i="1" s="1"/>
  <c r="H103" i="1" s="1"/>
  <c r="I108" i="1"/>
  <c r="H74" i="2"/>
  <c r="H73" i="2" s="1"/>
  <c r="H72" i="2" s="1"/>
  <c r="H71" i="2" s="1"/>
  <c r="H70" i="2" s="1"/>
  <c r="G74" i="2"/>
  <c r="G73" i="2" s="1"/>
  <c r="G72" i="2" s="1"/>
  <c r="G71" i="2" s="1"/>
  <c r="G70" i="2" s="1"/>
  <c r="I106" i="1" l="1"/>
  <c r="G105" i="1"/>
  <c r="I107" i="1"/>
  <c r="H133" i="2"/>
  <c r="H132" i="2" s="1"/>
  <c r="H131" i="2" s="1"/>
  <c r="G133" i="2"/>
  <c r="G132" i="2" s="1"/>
  <c r="G131" i="2" s="1"/>
  <c r="G128" i="2"/>
  <c r="G127" i="2" s="1"/>
  <c r="G126" i="2" s="1"/>
  <c r="G125" i="2" s="1"/>
  <c r="H127" i="2"/>
  <c r="H126" i="2" s="1"/>
  <c r="H125" i="2" s="1"/>
  <c r="H123" i="2"/>
  <c r="G123" i="2"/>
  <c r="H122" i="2"/>
  <c r="G122" i="2"/>
  <c r="H121" i="2"/>
  <c r="G121" i="2"/>
  <c r="H115" i="2"/>
  <c r="H114" i="2" s="1"/>
  <c r="H113" i="2" s="1"/>
  <c r="H112" i="2" s="1"/>
  <c r="H111" i="2" s="1"/>
  <c r="G115" i="2"/>
  <c r="G114" i="2" s="1"/>
  <c r="G113" i="2" s="1"/>
  <c r="G112" i="2" s="1"/>
  <c r="G111" i="2" s="1"/>
  <c r="H109" i="2"/>
  <c r="H108" i="2" s="1"/>
  <c r="H107" i="2" s="1"/>
  <c r="G109" i="2"/>
  <c r="G108" i="2" s="1"/>
  <c r="G107" i="2" s="1"/>
  <c r="H104" i="2"/>
  <c r="H103" i="2" s="1"/>
  <c r="H102" i="2" s="1"/>
  <c r="H101" i="2" s="1"/>
  <c r="H100" i="2" s="1"/>
  <c r="H99" i="2" s="1"/>
  <c r="G103" i="2"/>
  <c r="G102" i="2" s="1"/>
  <c r="G101" i="2" s="1"/>
  <c r="G100" i="2" s="1"/>
  <c r="G99" i="2" s="1"/>
  <c r="H97" i="2"/>
  <c r="H96" i="2" s="1"/>
  <c r="H95" i="2" s="1"/>
  <c r="G97" i="2"/>
  <c r="G96" i="2" s="1"/>
  <c r="G95" i="2" s="1"/>
  <c r="H92" i="2"/>
  <c r="H91" i="2" s="1"/>
  <c r="G92" i="2"/>
  <c r="G91" i="2" s="1"/>
  <c r="H90" i="2"/>
  <c r="G90" i="2"/>
  <c r="H88" i="2"/>
  <c r="H87" i="2" s="1"/>
  <c r="G88" i="2"/>
  <c r="G87" i="2" s="1"/>
  <c r="H86" i="2"/>
  <c r="G86" i="2"/>
  <c r="H83" i="2"/>
  <c r="H82" i="2" s="1"/>
  <c r="H81" i="2" s="1"/>
  <c r="G83" i="2"/>
  <c r="G82" i="2" s="1"/>
  <c r="G81" i="2" s="1"/>
  <c r="H79" i="2"/>
  <c r="H78" i="2" s="1"/>
  <c r="G79" i="2"/>
  <c r="G78" i="2" s="1"/>
  <c r="H77" i="2"/>
  <c r="G77" i="2"/>
  <c r="H67" i="2"/>
  <c r="G67" i="2"/>
  <c r="H65" i="2"/>
  <c r="H64" i="2" s="1"/>
  <c r="G65" i="2"/>
  <c r="G64" i="2" s="1"/>
  <c r="H59" i="2"/>
  <c r="H58" i="2" s="1"/>
  <c r="H57" i="2" s="1"/>
  <c r="H56" i="2" s="1"/>
  <c r="H55" i="2" s="1"/>
  <c r="G59" i="2"/>
  <c r="G58" i="2" s="1"/>
  <c r="G57" i="2" s="1"/>
  <c r="G56" i="2" s="1"/>
  <c r="G55" i="2" s="1"/>
  <c r="H52" i="2"/>
  <c r="H51" i="2" s="1"/>
  <c r="G52" i="2"/>
  <c r="G51" i="2" s="1"/>
  <c r="H50" i="2"/>
  <c r="H49" i="2" s="1"/>
  <c r="G50" i="2"/>
  <c r="G49" i="2" s="1"/>
  <c r="H47" i="2"/>
  <c r="H46" i="2" s="1"/>
  <c r="H45" i="2" s="1"/>
  <c r="G47" i="2"/>
  <c r="G46" i="2" s="1"/>
  <c r="G45" i="2" s="1"/>
  <c r="H43" i="2"/>
  <c r="H42" i="2" s="1"/>
  <c r="G43" i="2"/>
  <c r="G42" i="2" s="1"/>
  <c r="H41" i="2"/>
  <c r="G41" i="2"/>
  <c r="G40" i="2" s="1"/>
  <c r="H35" i="2"/>
  <c r="H34" i="2" s="1"/>
  <c r="H33" i="2" s="1"/>
  <c r="H32" i="2" s="1"/>
  <c r="H31" i="2" s="1"/>
  <c r="H30" i="2" s="1"/>
  <c r="G35" i="2"/>
  <c r="G34" i="2" s="1"/>
  <c r="G33" i="2" s="1"/>
  <c r="G32" i="2" s="1"/>
  <c r="G31" i="2" s="1"/>
  <c r="G30" i="2" s="1"/>
  <c r="H28" i="2"/>
  <c r="H27" i="2" s="1"/>
  <c r="G28" i="2"/>
  <c r="G27" i="2" s="1"/>
  <c r="H25" i="2"/>
  <c r="H24" i="2" s="1"/>
  <c r="G25" i="2"/>
  <c r="G24" i="2" s="1"/>
  <c r="H20" i="2"/>
  <c r="H19" i="2" s="1"/>
  <c r="H18" i="2" s="1"/>
  <c r="H17" i="2" s="1"/>
  <c r="H16" i="2" s="1"/>
  <c r="H15" i="2" s="1"/>
  <c r="G20" i="2"/>
  <c r="G19" i="2" s="1"/>
  <c r="G18" i="2" s="1"/>
  <c r="G17" i="2" s="1"/>
  <c r="G16" i="2" s="1"/>
  <c r="G15" i="2" s="1"/>
  <c r="G23" i="2" l="1"/>
  <c r="G22" i="2" s="1"/>
  <c r="G21" i="2" s="1"/>
  <c r="G14" i="2" s="1"/>
  <c r="G63" i="2"/>
  <c r="G62" i="2" s="1"/>
  <c r="G61" i="2" s="1"/>
  <c r="H63" i="2"/>
  <c r="H62" i="2" s="1"/>
  <c r="H61" i="2" s="1"/>
  <c r="H40" i="2"/>
  <c r="H39" i="2" s="1"/>
  <c r="G120" i="2"/>
  <c r="G119" i="2" s="1"/>
  <c r="H120" i="2"/>
  <c r="H119" i="2" s="1"/>
  <c r="H23" i="2"/>
  <c r="H22" i="2" s="1"/>
  <c r="H21" i="2" s="1"/>
  <c r="H14" i="2" s="1"/>
  <c r="G104" i="1"/>
  <c r="I105" i="1"/>
  <c r="G39" i="2"/>
  <c r="H106" i="2"/>
  <c r="H105" i="2" s="1"/>
  <c r="H98" i="2" s="1"/>
  <c r="G129" i="2"/>
  <c r="G130" i="2"/>
  <c r="H129" i="2"/>
  <c r="H130" i="2"/>
  <c r="G106" i="2"/>
  <c r="G105" i="2" s="1"/>
  <c r="G98" i="2" s="1"/>
  <c r="G94" i="2"/>
  <c r="G76" i="2" s="1"/>
  <c r="H94" i="2"/>
  <c r="H76" i="2" s="1"/>
  <c r="G118" i="2" l="1"/>
  <c r="G117" i="2" s="1"/>
  <c r="H118" i="2"/>
  <c r="H117" i="2" s="1"/>
  <c r="G38" i="2"/>
  <c r="G37" i="2" s="1"/>
  <c r="H38" i="2"/>
  <c r="H37" i="2" s="1"/>
  <c r="G69" i="2"/>
  <c r="G54" i="2" s="1"/>
  <c r="H69" i="2"/>
  <c r="H54" i="2" s="1"/>
  <c r="I104" i="1"/>
  <c r="G103" i="1"/>
  <c r="I103" i="1" s="1"/>
  <c r="H13" i="2" l="1"/>
  <c r="H12" i="2" s="1"/>
  <c r="G13" i="2"/>
  <c r="G12" i="2" s="1"/>
  <c r="G32" i="1"/>
  <c r="G25" i="1"/>
  <c r="G24" i="1" s="1"/>
  <c r="G23" i="1" s="1"/>
  <c r="H25" i="1"/>
  <c r="H24" i="1" s="1"/>
  <c r="H23" i="1" s="1"/>
  <c r="H19" i="1"/>
  <c r="H18" i="1" s="1"/>
  <c r="H17" i="1" s="1"/>
  <c r="H16" i="1" s="1"/>
  <c r="H15" i="1" s="1"/>
  <c r="H167" i="1"/>
  <c r="H166" i="1" s="1"/>
  <c r="H168" i="1"/>
  <c r="I205" i="1" l="1"/>
  <c r="I204" i="1" s="1"/>
  <c r="I202" i="1" s="1"/>
  <c r="H204" i="1"/>
  <c r="H202" i="1" s="1"/>
  <c r="G204" i="1"/>
  <c r="G202" i="1" s="1"/>
  <c r="I26" i="1"/>
  <c r="I25" i="1" s="1"/>
  <c r="I24" i="1" s="1"/>
  <c r="I23" i="1" s="1"/>
  <c r="H32" i="1"/>
  <c r="I34" i="1"/>
  <c r="G203" i="1" l="1"/>
  <c r="I203" i="1"/>
  <c r="H203" i="1"/>
  <c r="I185" i="1"/>
  <c r="I184" i="1" s="1"/>
  <c r="I183" i="1" s="1"/>
  <c r="I182" i="1" s="1"/>
  <c r="I181" i="1"/>
  <c r="H184" i="1"/>
  <c r="H183" i="1" s="1"/>
  <c r="H182" i="1" s="1"/>
  <c r="G184" i="1"/>
  <c r="G183" i="1" s="1"/>
  <c r="G182" i="1" s="1"/>
  <c r="I169" i="1"/>
  <c r="I20" i="1"/>
  <c r="I19" i="1" s="1"/>
  <c r="I18" i="1" s="1"/>
  <c r="I17" i="1" s="1"/>
  <c r="I16" i="1" s="1"/>
  <c r="I15" i="1" s="1"/>
  <c r="I167" i="1" l="1"/>
  <c r="I166" i="1" s="1"/>
  <c r="I168" i="1"/>
  <c r="I49" i="1"/>
  <c r="I53" i="1"/>
  <c r="I57" i="1"/>
  <c r="I56" i="1" s="1"/>
  <c r="I55" i="1" s="1"/>
  <c r="I54" i="1" s="1"/>
  <c r="I61" i="1"/>
  <c r="I208" i="1" l="1"/>
  <c r="I207" i="1" s="1"/>
  <c r="I206" i="1" s="1"/>
  <c r="H207" i="1"/>
  <c r="H206" i="1" s="1"/>
  <c r="G207" i="1"/>
  <c r="G206" i="1" s="1"/>
  <c r="G60" i="1" l="1"/>
  <c r="G59" i="1" s="1"/>
  <c r="G58" i="1" s="1"/>
  <c r="G56" i="1"/>
  <c r="G55" i="1" s="1"/>
  <c r="G54" i="1" s="1"/>
  <c r="G52" i="1"/>
  <c r="G51" i="1" s="1"/>
  <c r="G50" i="1" s="1"/>
  <c r="G48" i="1"/>
  <c r="G47" i="1" s="1"/>
  <c r="G46" i="1" s="1"/>
  <c r="H48" i="1"/>
  <c r="H47" i="1" s="1"/>
  <c r="I48" i="1"/>
  <c r="I47" i="1" s="1"/>
  <c r="I52" i="1"/>
  <c r="I51" i="1" s="1"/>
  <c r="I50" i="1" s="1"/>
  <c r="H52" i="1"/>
  <c r="H51" i="1" s="1"/>
  <c r="H50" i="1" s="1"/>
  <c r="H56" i="1"/>
  <c r="H55" i="1" s="1"/>
  <c r="H54" i="1" s="1"/>
  <c r="I60" i="1"/>
  <c r="I59" i="1" s="1"/>
  <c r="I58" i="1" s="1"/>
  <c r="H60" i="1"/>
  <c r="H59" i="1" s="1"/>
  <c r="H58" i="1" s="1"/>
  <c r="I66" i="1"/>
  <c r="I65" i="1" s="1"/>
  <c r="I64" i="1" s="1"/>
  <c r="H65" i="1"/>
  <c r="H64" i="1" s="1"/>
  <c r="G65" i="1"/>
  <c r="G64" i="1" s="1"/>
  <c r="H63" i="1"/>
  <c r="G63" i="1"/>
  <c r="I46" i="1" l="1"/>
  <c r="I45" i="1" s="1"/>
  <c r="I44" i="1" s="1"/>
  <c r="G45" i="1"/>
  <c r="G44" i="1" s="1"/>
  <c r="H46" i="1"/>
  <c r="H45" i="1" s="1"/>
  <c r="H44" i="1" s="1"/>
  <c r="I63" i="1"/>
  <c r="I214" i="1" l="1"/>
  <c r="I213" i="1" s="1"/>
  <c r="I212" i="1" s="1"/>
  <c r="I211" i="1" s="1"/>
  <c r="H213" i="1"/>
  <c r="H212" i="1" s="1"/>
  <c r="G213" i="1"/>
  <c r="G212" i="1" s="1"/>
  <c r="G211" i="1" s="1"/>
  <c r="I218" i="1"/>
  <c r="I217" i="1" s="1"/>
  <c r="H217" i="1"/>
  <c r="H216" i="1" s="1"/>
  <c r="G217" i="1"/>
  <c r="G216" i="1" s="1"/>
  <c r="G215" i="1" s="1"/>
  <c r="I222" i="1"/>
  <c r="I221" i="1" s="1"/>
  <c r="I219" i="1" s="1"/>
  <c r="H221" i="1"/>
  <c r="H220" i="1" s="1"/>
  <c r="H219" i="1" s="1"/>
  <c r="G221" i="1"/>
  <c r="I226" i="1"/>
  <c r="I225" i="1" s="1"/>
  <c r="I224" i="1" s="1"/>
  <c r="I223" i="1" s="1"/>
  <c r="H225" i="1"/>
  <c r="H224" i="1" s="1"/>
  <c r="H223" i="1" s="1"/>
  <c r="G225" i="1"/>
  <c r="I230" i="1"/>
  <c r="I229" i="1" s="1"/>
  <c r="I228" i="1" s="1"/>
  <c r="I227" i="1" s="1"/>
  <c r="H229" i="1"/>
  <c r="H228" i="1" s="1"/>
  <c r="H227" i="1" s="1"/>
  <c r="G229" i="1"/>
  <c r="I210" i="1" l="1"/>
  <c r="G224" i="1"/>
  <c r="H211" i="1"/>
  <c r="G228" i="1"/>
  <c r="G219" i="1"/>
  <c r="H215" i="1"/>
  <c r="G220" i="1"/>
  <c r="I220" i="1"/>
  <c r="I197" i="1"/>
  <c r="I196" i="1" s="1"/>
  <c r="I195" i="1" s="1"/>
  <c r="I194" i="1" s="1"/>
  <c r="I177" i="1"/>
  <c r="I176" i="1" s="1"/>
  <c r="I175" i="1" s="1"/>
  <c r="I174" i="1" s="1"/>
  <c r="I161" i="1"/>
  <c r="I160" i="1" s="1"/>
  <c r="I159" i="1" s="1"/>
  <c r="I158" i="1" s="1"/>
  <c r="I157" i="1"/>
  <c r="I156" i="1" s="1"/>
  <c r="I155" i="1" s="1"/>
  <c r="I154" i="1" s="1"/>
  <c r="I152" i="1"/>
  <c r="I151" i="1" s="1"/>
  <c r="I150" i="1" s="1"/>
  <c r="I149" i="1" s="1"/>
  <c r="I148" i="1"/>
  <c r="I147" i="1" s="1"/>
  <c r="I146" i="1" s="1"/>
  <c r="I145" i="1" s="1"/>
  <c r="I142" i="1"/>
  <c r="I141" i="1" s="1"/>
  <c r="I140" i="1" s="1"/>
  <c r="I139" i="1" s="1"/>
  <c r="I138" i="1" s="1"/>
  <c r="I137" i="1" s="1"/>
  <c r="I135" i="1"/>
  <c r="I134" i="1" s="1"/>
  <c r="I133" i="1" s="1"/>
  <c r="I132" i="1" s="1"/>
  <c r="I131" i="1"/>
  <c r="I130" i="1" s="1"/>
  <c r="I129" i="1" s="1"/>
  <c r="I127" i="1"/>
  <c r="I126" i="1" s="1"/>
  <c r="I125" i="1" s="1"/>
  <c r="I123" i="1"/>
  <c r="I120" i="1" s="1"/>
  <c r="I119" i="1"/>
  <c r="I118" i="1"/>
  <c r="I101" i="1"/>
  <c r="I100" i="1" s="1"/>
  <c r="I99" i="1"/>
  <c r="I98" i="1" s="1"/>
  <c r="I97" i="1" s="1"/>
  <c r="I93" i="1"/>
  <c r="I92" i="1" s="1"/>
  <c r="I91" i="1" s="1"/>
  <c r="I90" i="1" s="1"/>
  <c r="I89" i="1" s="1"/>
  <c r="I88" i="1" s="1"/>
  <c r="I86" i="1"/>
  <c r="I85" i="1" s="1"/>
  <c r="I84" i="1" s="1"/>
  <c r="I83" i="1" s="1"/>
  <c r="I82" i="1"/>
  <c r="I81" i="1" s="1"/>
  <c r="I80" i="1" s="1"/>
  <c r="I78" i="1"/>
  <c r="I77" i="1" s="1"/>
  <c r="I76" i="1" s="1"/>
  <c r="I75" i="1" s="1"/>
  <c r="I74" i="1"/>
  <c r="I73" i="1" s="1"/>
  <c r="I72" i="1" s="1"/>
  <c r="I71" i="1" s="1"/>
  <c r="I70" i="1"/>
  <c r="I69" i="1" s="1"/>
  <c r="I68" i="1" s="1"/>
  <c r="I67" i="1" s="1"/>
  <c r="I114" i="1"/>
  <c r="I112" i="1" s="1"/>
  <c r="I41" i="1"/>
  <c r="I40" i="1" s="1"/>
  <c r="I39" i="1" s="1"/>
  <c r="I38" i="1" s="1"/>
  <c r="I37" i="1" s="1"/>
  <c r="I36" i="1" s="1"/>
  <c r="I35" i="1" s="1"/>
  <c r="H29" i="1"/>
  <c r="H28" i="1" s="1"/>
  <c r="H31" i="1"/>
  <c r="H40" i="1"/>
  <c r="H39" i="1" s="1"/>
  <c r="H38" i="1" s="1"/>
  <c r="H37" i="1" s="1"/>
  <c r="H36" i="1" s="1"/>
  <c r="H35" i="1" s="1"/>
  <c r="H111" i="1"/>
  <c r="H110" i="1" s="1"/>
  <c r="H69" i="1"/>
  <c r="H68" i="1" s="1"/>
  <c r="H67" i="1" s="1"/>
  <c r="H73" i="1"/>
  <c r="H72" i="1" s="1"/>
  <c r="H71" i="1" s="1"/>
  <c r="H77" i="1"/>
  <c r="H76" i="1" s="1"/>
  <c r="H75" i="1" s="1"/>
  <c r="H79" i="1"/>
  <c r="H81" i="1"/>
  <c r="H80" i="1" s="1"/>
  <c r="H85" i="1"/>
  <c r="H84" i="1" s="1"/>
  <c r="H83" i="1" s="1"/>
  <c r="H92" i="1"/>
  <c r="H91" i="1" s="1"/>
  <c r="H90" i="1" s="1"/>
  <c r="H89" i="1" s="1"/>
  <c r="H88" i="1" s="1"/>
  <c r="H98" i="1"/>
  <c r="H97" i="1" s="1"/>
  <c r="H100" i="1"/>
  <c r="H117" i="1"/>
  <c r="H116" i="1" s="1"/>
  <c r="H115" i="1" s="1"/>
  <c r="H120" i="1"/>
  <c r="H122" i="1"/>
  <c r="H121" i="1" s="1"/>
  <c r="H124" i="1"/>
  <c r="H126" i="1"/>
  <c r="H125" i="1" s="1"/>
  <c r="H128" i="1"/>
  <c r="H130" i="1"/>
  <c r="H129" i="1" s="1"/>
  <c r="H134" i="1"/>
  <c r="H133" i="1" s="1"/>
  <c r="H132" i="1" s="1"/>
  <c r="H141" i="1"/>
  <c r="H140" i="1" s="1"/>
  <c r="H139" i="1" s="1"/>
  <c r="H138" i="1" s="1"/>
  <c r="H137" i="1" s="1"/>
  <c r="H147" i="1"/>
  <c r="H146" i="1" s="1"/>
  <c r="H145" i="1" s="1"/>
  <c r="H151" i="1"/>
  <c r="H150" i="1" s="1"/>
  <c r="H149" i="1" s="1"/>
  <c r="H156" i="1"/>
  <c r="H155" i="1" s="1"/>
  <c r="H154" i="1" s="1"/>
  <c r="H160" i="1"/>
  <c r="H159" i="1" s="1"/>
  <c r="H158" i="1" s="1"/>
  <c r="H172" i="1"/>
  <c r="H171" i="1" s="1"/>
  <c r="H176" i="1"/>
  <c r="H175" i="1" s="1"/>
  <c r="H174" i="1" s="1"/>
  <c r="H180" i="1"/>
  <c r="H179" i="1" s="1"/>
  <c r="H188" i="1"/>
  <c r="H187" i="1" s="1"/>
  <c r="H192" i="1"/>
  <c r="H191" i="1" s="1"/>
  <c r="H196" i="1"/>
  <c r="H195" i="1" s="1"/>
  <c r="H194" i="1" s="1"/>
  <c r="H200" i="1"/>
  <c r="H199" i="1" s="1"/>
  <c r="G19" i="1"/>
  <c r="G29" i="1"/>
  <c r="G40" i="1"/>
  <c r="G69" i="1"/>
  <c r="G73" i="1"/>
  <c r="G77" i="1"/>
  <c r="G79" i="1"/>
  <c r="G81" i="1"/>
  <c r="G85" i="1"/>
  <c r="G92" i="1"/>
  <c r="G98" i="1"/>
  <c r="G100" i="1"/>
  <c r="G117" i="1"/>
  <c r="G120" i="1"/>
  <c r="G122" i="1"/>
  <c r="G124" i="1"/>
  <c r="G126" i="1"/>
  <c r="G130" i="1"/>
  <c r="G134" i="1"/>
  <c r="G141" i="1"/>
  <c r="G147" i="1"/>
  <c r="G151" i="1"/>
  <c r="G156" i="1"/>
  <c r="G160" i="1"/>
  <c r="G167" i="1"/>
  <c r="G168" i="1"/>
  <c r="I173" i="1"/>
  <c r="I172" i="1" s="1"/>
  <c r="I171" i="1" s="1"/>
  <c r="G176" i="1"/>
  <c r="G180" i="1"/>
  <c r="I189" i="1"/>
  <c r="I188" i="1" s="1"/>
  <c r="I187" i="1" s="1"/>
  <c r="I193" i="1"/>
  <c r="I192" i="1" s="1"/>
  <c r="I191" i="1" s="1"/>
  <c r="G196" i="1"/>
  <c r="H27" i="1" l="1"/>
  <c r="H22" i="1" s="1"/>
  <c r="H21" i="1" s="1"/>
  <c r="H210" i="1"/>
  <c r="H209" i="1" s="1"/>
  <c r="H109" i="1"/>
  <c r="H102" i="1" s="1"/>
  <c r="H62" i="1"/>
  <c r="G150" i="1"/>
  <c r="G140" i="1"/>
  <c r="G91" i="1"/>
  <c r="G80" i="1"/>
  <c r="G68" i="1"/>
  <c r="G179" i="1"/>
  <c r="G166" i="1"/>
  <c r="G155" i="1"/>
  <c r="G146" i="1"/>
  <c r="G133" i="1"/>
  <c r="G125" i="1"/>
  <c r="G121" i="1"/>
  <c r="G116" i="1"/>
  <c r="G97" i="1"/>
  <c r="G96" i="1" s="1"/>
  <c r="G84" i="1"/>
  <c r="G72" i="1"/>
  <c r="G111" i="1"/>
  <c r="G110" i="1" s="1"/>
  <c r="G39" i="1"/>
  <c r="G31" i="1"/>
  <c r="G18" i="1"/>
  <c r="G227" i="1"/>
  <c r="G223" i="1"/>
  <c r="G195" i="1"/>
  <c r="G175" i="1"/>
  <c r="G159" i="1"/>
  <c r="G129" i="1"/>
  <c r="G76" i="1"/>
  <c r="G28" i="1"/>
  <c r="G200" i="1"/>
  <c r="I111" i="1"/>
  <c r="I110" i="1" s="1"/>
  <c r="H190" i="1"/>
  <c r="H170" i="1"/>
  <c r="I190" i="1"/>
  <c r="I170" i="1"/>
  <c r="H178" i="1"/>
  <c r="I186" i="1"/>
  <c r="H186" i="1"/>
  <c r="H198" i="1"/>
  <c r="I79" i="1"/>
  <c r="I124" i="1"/>
  <c r="G192" i="1"/>
  <c r="G172" i="1"/>
  <c r="I201" i="1"/>
  <c r="I122" i="1"/>
  <c r="I121" i="1" s="1"/>
  <c r="I128" i="1"/>
  <c r="G188" i="1"/>
  <c r="H96" i="1"/>
  <c r="H95" i="1" s="1"/>
  <c r="H94" i="1" s="1"/>
  <c r="I180" i="1"/>
  <c r="I179" i="1" s="1"/>
  <c r="I178" i="1" s="1"/>
  <c r="I96" i="1"/>
  <c r="I95" i="1" s="1"/>
  <c r="I94" i="1" s="1"/>
  <c r="I117" i="1"/>
  <c r="I116" i="1" s="1"/>
  <c r="I115" i="1" s="1"/>
  <c r="I153" i="1"/>
  <c r="I144" i="1"/>
  <c r="H144" i="1"/>
  <c r="H153" i="1"/>
  <c r="G128" i="1"/>
  <c r="G27" i="1" l="1"/>
  <c r="G22" i="1" s="1"/>
  <c r="G21" i="1" s="1"/>
  <c r="H165" i="1"/>
  <c r="H164" i="1" s="1"/>
  <c r="G210" i="1"/>
  <c r="H43" i="1"/>
  <c r="H42" i="1" s="1"/>
  <c r="H14" i="1"/>
  <c r="I109" i="1"/>
  <c r="I62" i="1"/>
  <c r="I43" i="1" s="1"/>
  <c r="I42" i="1" s="1"/>
  <c r="G199" i="1"/>
  <c r="G95" i="1"/>
  <c r="G191" i="1"/>
  <c r="G75" i="1"/>
  <c r="G158" i="1"/>
  <c r="G174" i="1"/>
  <c r="G194" i="1"/>
  <c r="G17" i="1"/>
  <c r="G38" i="1"/>
  <c r="G71" i="1"/>
  <c r="G83" i="1"/>
  <c r="G115" i="1"/>
  <c r="G132" i="1"/>
  <c r="G145" i="1"/>
  <c r="G154" i="1"/>
  <c r="G178" i="1"/>
  <c r="G67" i="1"/>
  <c r="G90" i="1"/>
  <c r="G139" i="1"/>
  <c r="G149" i="1"/>
  <c r="G187" i="1"/>
  <c r="G171" i="1"/>
  <c r="I200" i="1"/>
  <c r="I199" i="1" s="1"/>
  <c r="I198" i="1" s="1"/>
  <c r="I165" i="1" s="1"/>
  <c r="I164" i="1" s="1"/>
  <c r="I209" i="1"/>
  <c r="I143" i="1"/>
  <c r="I136" i="1" s="1"/>
  <c r="H87" i="1"/>
  <c r="H143" i="1"/>
  <c r="H136" i="1" s="1"/>
  <c r="I163" i="1" l="1"/>
  <c r="G109" i="1"/>
  <c r="G102" i="1" s="1"/>
  <c r="I102" i="1" s="1"/>
  <c r="I87" i="1" s="1"/>
  <c r="G62" i="1"/>
  <c r="G43" i="1" s="1"/>
  <c r="G42" i="1" s="1"/>
  <c r="G209" i="1"/>
  <c r="G170" i="1"/>
  <c r="G186" i="1"/>
  <c r="G138" i="1"/>
  <c r="G89" i="1"/>
  <c r="G153" i="1"/>
  <c r="G144" i="1"/>
  <c r="G37" i="1"/>
  <c r="G16" i="1"/>
  <c r="G190" i="1"/>
  <c r="G94" i="1"/>
  <c r="G198" i="1"/>
  <c r="H163" i="1"/>
  <c r="H162" i="1" s="1"/>
  <c r="H13" i="1"/>
  <c r="G165" i="1" l="1"/>
  <c r="G143" i="1"/>
  <c r="G15" i="1"/>
  <c r="G36" i="1"/>
  <c r="G88" i="1"/>
  <c r="G87" i="1" s="1"/>
  <c r="G137" i="1"/>
  <c r="H12" i="1"/>
  <c r="I162" i="1"/>
  <c r="G164" i="1" l="1"/>
  <c r="G163" i="1" s="1"/>
  <c r="G35" i="1"/>
  <c r="G14" i="1"/>
  <c r="G136" i="1"/>
  <c r="I33" i="1"/>
  <c r="I32" i="1" l="1"/>
  <c r="I31" i="1" s="1"/>
  <c r="G13" i="1"/>
  <c r="I30" i="1"/>
  <c r="I29" i="1" s="1"/>
  <c r="I28" i="1" s="1"/>
  <c r="I27" i="1" l="1"/>
  <c r="I22" i="1" s="1"/>
  <c r="I21" i="1" s="1"/>
  <c r="I14" i="1" s="1"/>
  <c r="G162" i="1"/>
  <c r="G12" i="1" s="1"/>
  <c r="I13" i="1" l="1"/>
  <c r="I12" i="1" s="1"/>
</calcChain>
</file>

<file path=xl/sharedStrings.xml><?xml version="1.0" encoding="utf-8"?>
<sst xmlns="http://schemas.openxmlformats.org/spreadsheetml/2006/main" count="1588" uniqueCount="204">
  <si>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</si>
  <si>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</si>
  <si>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</si>
  <si>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</si>
  <si>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</si>
  <si>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</si>
  <si>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</si>
  <si>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</si>
  <si>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</si>
  <si>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</si>
  <si>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</si>
  <si>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</si>
  <si>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</si>
  <si>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</si>
  <si>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</si>
  <si>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</si>
  <si>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</si>
  <si>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</si>
  <si>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</si>
  <si>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</si>
  <si>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</si>
  <si>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</si>
  <si>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</si>
  <si>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</si>
  <si>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</si>
  <si>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</si>
  <si>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</si>
  <si>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</si>
  <si>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</si>
  <si>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</si>
  <si>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</si>
  <si>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</si>
  <si>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</si>
  <si>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</si>
  <si>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</si>
  <si>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</si>
  <si>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</si>
  <si>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</si>
  <si>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</si>
  <si>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</si>
  <si>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Уплата прочих налогов, сборов и иных платежей</t>
  </si>
  <si>
    <t>852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</si>
  <si>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</si>
  <si>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</si>
  <si>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</si>
  <si>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</si>
  <si>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</si>
  <si>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</si>
  <si>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</si>
  <si>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</si>
  <si>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</si>
  <si>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</si>
  <si>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</si>
  <si>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</si>
  <si>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</si>
  <si>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</si>
  <si>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</si>
  <si>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</si>
  <si>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</si>
  <si>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</si>
  <si>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</si>
  <si>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</si>
  <si>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</si>
  <si>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</si>
  <si>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</si>
  <si>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</si>
  <si>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</si>
  <si>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</si>
  <si>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</si>
  <si>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</si>
  <si>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</si>
  <si>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</si>
  <si>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</si>
  <si>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</si>
  <si>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</si>
  <si>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</si>
  <si>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</si>
  <si>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</si>
  <si>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99 0 6311</t>
  </si>
  <si>
    <t>99 0 0211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</si>
  <si>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</si>
  <si>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</si>
  <si>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</si>
  <si>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</si>
  <si>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</si>
  <si>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</si>
  <si>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</si>
  <si>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</si>
  <si>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</si>
  <si>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</si>
  <si>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</si>
  <si>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</si>
  <si>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</si>
  <si>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</si>
  <si>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</si>
  <si>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</si>
  <si>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</si>
  <si>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Доплаты к пенсиям, дополнительное пенсионное обеспечение</t>
  </si>
  <si>
    <t>99 0 0203</t>
  </si>
  <si>
    <t>99 0 1531</t>
  </si>
  <si>
    <t>99 0 4303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</si>
  <si>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</si>
  <si>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</si>
  <si>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99 0 8222</t>
  </si>
  <si>
    <t>99 0 8223</t>
  </si>
  <si>
    <t xml:space="preserve">Ведомственная структура расходов бюджета  муниципального образования городского поселения "Печора" на 2015 год </t>
  </si>
  <si>
    <t>99 0 6314</t>
  </si>
  <si>
    <t>99 0 6315</t>
  </si>
  <si>
    <t>99 0 7222</t>
  </si>
  <si>
    <t>Субсидии на содержание автомобильных дорог общего пользования местного значения</t>
  </si>
  <si>
    <t>99 0 5390</t>
  </si>
  <si>
    <t>Обеспечение осуществления дорожной деятельности за счет средств, поступающих из федерального бюджета</t>
  </si>
  <si>
    <t>99 0 7223</t>
  </si>
  <si>
    <t xml:space="preserve">Субсидии на реконструкцию, капитальный ремонт и ремонт автомобильных дорог общего пользования местного значения 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</si>
  <si>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</si>
  <si>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>Содержание автомобильных дорог общего пользования местного значения за счет средств  местных бюджетов (софинансирование)</t>
  </si>
  <si>
    <t>Реконструкция, капитальный ремонт и ремонт автомобильных дорог общего пользования местного значения за счет средств местных бюджетов (софинансирование)</t>
  </si>
  <si>
    <t xml:space="preserve">Оказание муниципальных услуг (выполнение работ) музеями и библиотеками. </t>
  </si>
  <si>
    <t>Укрепление материально-технической базы муниципальных учреждений</t>
  </si>
  <si>
    <t>Сохранение, развитие и использование историко-культурного наследия</t>
  </si>
  <si>
    <t>Сохранение иразвитие государственных языков Республики Коми</t>
  </si>
  <si>
    <t>Оказание муниципальных услуг (выполнение работ) учреждениями культурно-досугового типа</t>
  </si>
  <si>
    <t>Создание условий для массового отдыха жителей МО МР "Печора"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</si>
  <si>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</si>
  <si>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Кадровое обеспечение, повышение квалификации</t>
  </si>
  <si>
    <t>Муниципальная программа "Адресная социальная помощь населению городского поселения "Печора" на 2013-2015 год"</t>
  </si>
  <si>
    <t>01 0 0000</t>
  </si>
  <si>
    <t>01 0 0001</t>
  </si>
  <si>
    <t>Предоставление социальной помощи льготной категории граждан, участникам Великой Отечественной войны</t>
  </si>
  <si>
    <t>01 0 0002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</si>
  <si>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</si>
  <si>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</si>
  <si>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05 0 0000</t>
  </si>
  <si>
    <t>05 0 0011</t>
  </si>
  <si>
    <t>05 0 0012</t>
  </si>
  <si>
    <t>05 0 0014</t>
  </si>
  <si>
    <t>05 0 0015</t>
  </si>
  <si>
    <t>05 0 0021</t>
  </si>
  <si>
    <t>05 0 0023</t>
  </si>
  <si>
    <t>05 0 0024</t>
  </si>
  <si>
    <t>05 0 0025</t>
  </si>
  <si>
    <t>Субсидии бюджетным учреждениям на иные цели</t>
  </si>
  <si>
    <t>612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</si>
  <si>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</si>
  <si>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</si>
  <si>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 xml:space="preserve"> (тыс.рублей)</t>
  </si>
  <si>
    <t>СУММА</t>
  </si>
  <si>
    <t>Изменение</t>
  </si>
  <si>
    <t>620</t>
  </si>
  <si>
    <t>622</t>
  </si>
  <si>
    <t>Субсидии автономным учреждениям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</si>
  <si>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</si>
  <si>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</si>
  <si>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</si>
  <si>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</si>
  <si>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>Сохранение и развитие государственных языков Республики Коми</t>
  </si>
  <si>
    <t xml:space="preserve">Обеспечение содержания, ремонта и капитального ремонта  улично-дорожной сети  в границах  поселений </t>
  </si>
  <si>
    <t>99 0 2550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</si>
  <si>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</si>
  <si>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</si>
  <si>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</si>
  <si>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03 3 0313</t>
  </si>
  <si>
    <t>03 3 7222</t>
  </si>
  <si>
    <t>Содержание автомобильных дорог общего пользования местного значения</t>
  </si>
  <si>
    <t>03 3 0000</t>
  </si>
  <si>
    <t>03 0 0000</t>
  </si>
  <si>
    <t>03 3 7223</t>
  </si>
  <si>
    <t xml:space="preserve">Реконструкция, капитальный ремонт и ремонт автомобильных дорог общего пользования местного значения </t>
  </si>
  <si>
    <t>03 3 0314</t>
  </si>
  <si>
    <t>Реализация малых проектов в области этнокультурного развития народов, проживающих на территории Республики Коми</t>
  </si>
  <si>
    <t>05 0 7257</t>
  </si>
  <si>
    <t>05 0 0016</t>
  </si>
  <si>
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</si>
  <si>
    <t>853</t>
  </si>
  <si>
    <t>Уплата иных платежей</t>
  </si>
  <si>
    <t>99 0 0204</t>
  </si>
  <si>
    <t>Руководство и управление в сфере установленных функций органов местного самоуправления</t>
  </si>
  <si>
    <t xml:space="preserve">Мероприятия государственной программы Российской Федерации "Доступная среда" на 2011 - 2015 годы
</t>
  </si>
  <si>
    <t>05 0 5027</t>
  </si>
  <si>
    <t>Приложение 2</t>
  </si>
  <si>
    <t xml:space="preserve">Уплата иных платежей
</t>
  </si>
  <si>
    <t>Приложение 4</t>
  </si>
  <si>
    <t xml:space="preserve">Ведомственная структура расходов бюджета  муниципального образования городского поселения "Печора" на плановый период 2016 и 2017 годов </t>
  </si>
  <si>
    <t>2016 год</t>
  </si>
  <si>
    <t>2017 год</t>
  </si>
  <si>
    <t>Социальная поддержка населения</t>
  </si>
  <si>
    <t>99 0 6313</t>
  </si>
  <si>
    <t>УСЛОВНО УТВЕРЖДАЕМЫЕ (УТВЕРЖДЕННЫЕ) РАСХОДЫ</t>
  </si>
  <si>
    <t>Условно утверждаемые (утвержденные) расходы</t>
  </si>
  <si>
    <t>99 0 9999</t>
  </si>
  <si>
    <t>Специальные расходы</t>
  </si>
  <si>
    <t>Муниципальная программа "Безопасность жизнедеятельности населения МО МР "Печора"</t>
  </si>
  <si>
    <t>Подпрограмма "Повышение безопасности дорожного движения"</t>
  </si>
  <si>
    <t>Обеспечение благоустройства и содержания технических средств организации дорожного движения уличной-дорожной сети</t>
  </si>
  <si>
    <t>Иные закупки товаров, работ и услуг для государственных (муниципальных) нужд</t>
  </si>
  <si>
    <t>08 0 0000</t>
  </si>
  <si>
    <t>08 5 0000</t>
  </si>
  <si>
    <t>08 5 0531</t>
  </si>
  <si>
    <t>242</t>
  </si>
  <si>
    <t>Закупка товаров, работ, услуг в сфере информационно-коммуникационных технологий</t>
  </si>
  <si>
    <t xml:space="preserve">  к решению Совета                                      городского поселения "Печора"                                     от 23 декабря 2015 года № 3-28/109</t>
  </si>
  <si>
    <t xml:space="preserve">  к решению Совета                                                                                     городского поселения "Печора"                                      от 17 декабря 2014 года № 3-20/87</t>
  </si>
  <si>
    <t xml:space="preserve">  к решению Совета                                                                 городского поселения "Печора"                                        от 23 декабря 2015 года № 3-28/109</t>
  </si>
  <si>
    <t xml:space="preserve"> к решению Совета                                                                       городского поселения "Печора"                                                                    от 17 декабря 2014 года № 3-20/82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</si>
</sst>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18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Arial Cyr"/>
      <charset val="204"/>
    </font>
    <font>
      <sz val="10"/>
      <name val="Arial Cy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5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/>
    <xf numFmtId="0" fontId="4" fillId="0" borderId="0" xfId="0" applyFont="1"/>
    <xf numFmtId="49" fontId="13" fillId="2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2" fillId="6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8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168" fontId="12" fillId="0" borderId="1" xfId="0" applyNumberFormat="1" applyFont="1" applyFill="1" applyBorder="1" applyAlignment="1">
      <alignment horizontal="right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0" fontId="10" fillId="0" borderId="0" xfId="0" applyFont="1" applyAlignment="1"/>
    <xf numFmtId="0" fontId="4" fillId="0" borderId="0" xfId="0" applyFont="1" applyAlignment="1">
      <alignment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>
      <alignment horizontal="justify" vertical="top" wrapText="1"/>
    </xf>
    <xf numFmtId="49" fontId="15" fillId="3" borderId="1" xfId="0" applyNumberFormat="1" applyFont="1" applyFill="1" applyBorder="1" applyAlignment="1">
      <alignment horizontal="left" vertical="center" wrapText="1"/>
    </xf>
    <xf numFmtId="49" fontId="4" fillId="6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right" vertical="center"/>
    </xf>
    <xf numFmtId="167" fontId="4" fillId="0" borderId="1" xfId="0" applyNumberFormat="1" applyFont="1" applyFill="1" applyBorder="1" applyAlignment="1">
      <alignment horizontal="right" vertical="center"/>
    </xf>
    <xf numFmtId="167" fontId="4" fillId="6" borderId="1" xfId="0" applyNumberFormat="1" applyFont="1" applyFill="1" applyBorder="1" applyAlignment="1">
      <alignment horizontal="right" vertical="center"/>
    </xf>
    <xf numFmtId="164" fontId="6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7" fontId="11" fillId="0" borderId="7" xfId="0" applyNumberFormat="1" applyFont="1" applyBorder="1" applyAlignment="1">
      <alignment horizontal="right" vertical="center"/>
    </xf>
    <xf numFmtId="4" fontId="0" fillId="0" borderId="0" xfId="0" applyNumberFormat="1"/>
    <xf numFmtId="49" fontId="11" fillId="5" borderId="7" xfId="0" applyNumberFormat="1" applyFont="1" applyFill="1" applyBorder="1" applyAlignment="1">
      <alignment horizontal="left" vertical="center" wrapText="1"/>
    </xf>
    <xf numFmtId="49" fontId="13" fillId="5" borderId="7" xfId="0" applyNumberFormat="1" applyFont="1" applyFill="1" applyBorder="1" applyAlignment="1">
      <alignment horizontal="center" vertical="center"/>
    </xf>
    <xf numFmtId="49" fontId="9" fillId="5" borderId="7" xfId="0" applyNumberFormat="1" applyFont="1" applyFill="1" applyBorder="1" applyAlignment="1">
      <alignment horizontal="center" vertical="center"/>
    </xf>
    <xf numFmtId="167" fontId="11" fillId="5" borderId="7" xfId="0" applyNumberFormat="1" applyFont="1" applyFill="1" applyBorder="1" applyAlignment="1">
      <alignment horizontal="right" vertical="center"/>
    </xf>
    <xf numFmtId="0" fontId="10" fillId="2" borderId="7" xfId="0" applyFont="1" applyFill="1" applyBorder="1" applyAlignment="1">
      <alignment vertical="top" wrapText="1"/>
    </xf>
    <xf numFmtId="49" fontId="13" fillId="2" borderId="7" xfId="0" applyNumberFormat="1" applyFont="1" applyFill="1" applyBorder="1" applyAlignment="1">
      <alignment horizontal="center" vertical="center"/>
    </xf>
    <xf numFmtId="167" fontId="11" fillId="2" borderId="7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167" fontId="12" fillId="0" borderId="7" xfId="0" applyNumberFormat="1" applyFont="1" applyBorder="1" applyAlignment="1">
      <alignment horizontal="right" vertic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vertical="center" wrapText="1"/>
    </xf>
    <xf numFmtId="0" fontId="4" fillId="0" borderId="7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49" fontId="6" fillId="6" borderId="7" xfId="0" applyNumberFormat="1" applyFont="1" applyFill="1" applyBorder="1" applyAlignment="1">
      <alignment horizontal="center" vertical="center" wrapText="1"/>
    </xf>
    <xf numFmtId="49" fontId="6" fillId="6" borderId="7" xfId="0" applyNumberFormat="1" applyFont="1" applyFill="1" applyBorder="1" applyAlignment="1">
      <alignment horizontal="center" vertical="center"/>
    </xf>
    <xf numFmtId="167" fontId="12" fillId="6" borderId="7" xfId="0" applyNumberFormat="1" applyFont="1" applyFill="1" applyBorder="1" applyAlignment="1">
      <alignment horizontal="right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167" fontId="12" fillId="2" borderId="7" xfId="0" applyNumberFormat="1" applyFont="1" applyFill="1" applyBorder="1" applyAlignment="1">
      <alignment horizontal="right" vertical="center"/>
    </xf>
    <xf numFmtId="43" fontId="4" fillId="0" borderId="7" xfId="0" applyNumberFormat="1" applyFont="1" applyFill="1" applyBorder="1" applyAlignment="1">
      <alignment horizontal="left" vertical="center" wrapText="1"/>
    </xf>
    <xf numFmtId="167" fontId="12" fillId="0" borderId="7" xfId="0" applyNumberFormat="1" applyFont="1" applyFill="1" applyBorder="1" applyAlignment="1">
      <alignment horizontal="right" vertical="center"/>
    </xf>
    <xf numFmtId="49" fontId="7" fillId="6" borderId="7" xfId="0" applyNumberFormat="1" applyFont="1" applyFill="1" applyBorder="1" applyAlignment="1">
      <alignment horizontal="justify" vertical="center" wrapText="1"/>
    </xf>
    <xf numFmtId="0" fontId="10" fillId="3" borderId="7" xfId="0" applyFont="1" applyFill="1" applyBorder="1" applyAlignment="1">
      <alignment horizontal="left" vertical="center" wrapText="1"/>
    </xf>
    <xf numFmtId="49" fontId="13" fillId="3" borderId="7" xfId="0" applyNumberFormat="1" applyFont="1" applyFill="1" applyBorder="1" applyAlignment="1">
      <alignment horizontal="center" vertical="center"/>
    </xf>
    <xf numFmtId="167" fontId="11" fillId="0" borderId="7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left" vertical="center" wrapText="1"/>
    </xf>
    <xf numFmtId="49" fontId="6" fillId="3" borderId="7" xfId="0" applyNumberFormat="1" applyFont="1" applyFill="1" applyBorder="1" applyAlignment="1">
      <alignment horizontal="center" vertical="center"/>
    </xf>
    <xf numFmtId="49" fontId="14" fillId="3" borderId="7" xfId="0" applyNumberFormat="1" applyFont="1" applyFill="1" applyBorder="1" applyAlignment="1">
      <alignment horizontal="center" vertical="center"/>
    </xf>
    <xf numFmtId="49" fontId="6" fillId="4" borderId="7" xfId="0" applyNumberFormat="1" applyFont="1" applyFill="1" applyBorder="1" applyAlignment="1">
      <alignment horizontal="center" vertical="center"/>
    </xf>
    <xf numFmtId="0" fontId="7" fillId="6" borderId="7" xfId="0" applyNumberFormat="1" applyFont="1" applyFill="1" applyBorder="1" applyAlignment="1">
      <alignment horizontal="justify" vertical="top" wrapText="1"/>
    </xf>
    <xf numFmtId="49" fontId="6" fillId="8" borderId="7" xfId="0" applyNumberFormat="1" applyFont="1" applyFill="1" applyBorder="1" applyAlignment="1">
      <alignment horizontal="center" vertical="center"/>
    </xf>
    <xf numFmtId="167" fontId="12" fillId="3" borderId="7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left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left" vertical="top" wrapText="1"/>
    </xf>
    <xf numFmtId="0" fontId="17" fillId="0" borderId="0" xfId="0" applyNumberFormat="1" applyFont="1" applyBorder="1" applyAlignment="1"/>
    <xf numFmtId="0" fontId="17" fillId="0" borderId="0" xfId="0" applyNumberFormat="1" applyFont="1" applyFill="1" applyBorder="1" applyAlignment="1"/>
    <xf numFmtId="49" fontId="7" fillId="6" borderId="7" xfId="0" applyNumberFormat="1" applyFont="1" applyFill="1" applyBorder="1" applyAlignment="1">
      <alignment horizontal="left" vertical="center" wrapText="1"/>
    </xf>
    <xf numFmtId="167" fontId="11" fillId="3" borderId="7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wrapText="1"/>
    </xf>
    <xf numFmtId="0" fontId="4" fillId="3" borderId="7" xfId="0" applyNumberFormat="1" applyFont="1" applyFill="1" applyBorder="1" applyAlignment="1" applyProtection="1">
      <alignment horizontal="left" vertical="center" wrapText="1"/>
    </xf>
    <xf numFmtId="0" fontId="4" fillId="3" borderId="7" xfId="0" applyFont="1" applyFill="1" applyBorder="1" applyAlignment="1">
      <alignment horizontal="justify" vertical="center" wrapText="1"/>
    </xf>
    <xf numFmtId="0" fontId="4" fillId="9" borderId="7" xfId="0" applyFont="1" applyFill="1" applyBorder="1" applyAlignment="1">
      <alignment horizontal="justify" vertical="top" wrapText="1"/>
    </xf>
    <xf numFmtId="49" fontId="6" fillId="9" borderId="7" xfId="0" applyNumberFormat="1" applyFont="1" applyFill="1" applyBorder="1" applyAlignment="1">
      <alignment horizontal="center" vertical="center"/>
    </xf>
    <xf numFmtId="49" fontId="6" fillId="9" borderId="7" xfId="0" applyNumberFormat="1" applyFont="1" applyFill="1" applyBorder="1" applyAlignment="1">
      <alignment horizontal="center" vertical="center" wrapText="1"/>
    </xf>
    <xf numFmtId="167" fontId="12" fillId="9" borderId="7" xfId="0" applyNumberFormat="1" applyFont="1" applyFill="1" applyBorder="1" applyAlignment="1">
      <alignment horizontal="right" vertical="center"/>
    </xf>
    <xf numFmtId="0" fontId="4" fillId="3" borderId="7" xfId="0" applyNumberFormat="1" applyFont="1" applyFill="1" applyBorder="1" applyAlignment="1" applyProtection="1">
      <alignment horizontal="left" vertical="top" wrapText="1"/>
    </xf>
    <xf numFmtId="4" fontId="12" fillId="0" borderId="7" xfId="0" applyNumberFormat="1" applyFont="1" applyFill="1" applyBorder="1" applyAlignment="1">
      <alignment horizontal="right" vertical="center"/>
    </xf>
    <xf numFmtId="49" fontId="4" fillId="6" borderId="7" xfId="0" applyNumberFormat="1" applyFont="1" applyFill="1" applyBorder="1" applyAlignment="1">
      <alignment horizontal="left" vertical="center" wrapText="1"/>
    </xf>
    <xf numFmtId="4" fontId="12" fillId="6" borderId="7" xfId="0" applyNumberFormat="1" applyFont="1" applyFill="1" applyBorder="1" applyAlignment="1">
      <alignment horizontal="right" vertical="center"/>
    </xf>
    <xf numFmtId="0" fontId="0" fillId="0" borderId="0" xfId="0" applyFont="1"/>
    <xf numFmtId="164" fontId="4" fillId="0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6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1.xml"/><Relationship Id="rId13" Type="http://schemas.openxmlformats.org/officeDocument/2006/relationships/revisionLog" Target="revisionLog12.xml"/><Relationship Id="rId18" Type="http://schemas.openxmlformats.org/officeDocument/2006/relationships/revisionLog" Target="revisionLog13.xml"/><Relationship Id="rId26" Type="http://schemas.openxmlformats.org/officeDocument/2006/relationships/revisionLog" Target="revisionLog5.xml"/><Relationship Id="rId3" Type="http://schemas.openxmlformats.org/officeDocument/2006/relationships/revisionLog" Target="revisionLog111.xml"/><Relationship Id="rId21" Type="http://schemas.openxmlformats.org/officeDocument/2006/relationships/revisionLog" Target="revisionLog14.xml"/><Relationship Id="rId7" Type="http://schemas.openxmlformats.org/officeDocument/2006/relationships/revisionLog" Target="revisionLog121.xml"/><Relationship Id="rId12" Type="http://schemas.openxmlformats.org/officeDocument/2006/relationships/revisionLog" Target="revisionLog131.xml"/><Relationship Id="rId17" Type="http://schemas.openxmlformats.org/officeDocument/2006/relationships/revisionLog" Target="revisionLog141.xml"/><Relationship Id="rId25" Type="http://schemas.openxmlformats.org/officeDocument/2006/relationships/revisionLog" Target="revisionLog4.xml"/><Relationship Id="rId2" Type="http://schemas.openxmlformats.org/officeDocument/2006/relationships/revisionLog" Target="revisionLog1111.xml"/><Relationship Id="rId16" Type="http://schemas.openxmlformats.org/officeDocument/2006/relationships/revisionLog" Target="revisionLog1411.xml"/><Relationship Id="rId20" Type="http://schemas.openxmlformats.org/officeDocument/2006/relationships/revisionLog" Target="revisionLog15.xml"/><Relationship Id="rId29" Type="http://schemas.openxmlformats.org/officeDocument/2006/relationships/revisionLog" Target="revisionLog8.xml"/><Relationship Id="rId1" Type="http://schemas.openxmlformats.org/officeDocument/2006/relationships/revisionLog" Target="revisionLog11111.xml"/><Relationship Id="rId6" Type="http://schemas.openxmlformats.org/officeDocument/2006/relationships/revisionLog" Target="revisionLog1211.xml"/><Relationship Id="rId11" Type="http://schemas.openxmlformats.org/officeDocument/2006/relationships/revisionLog" Target="revisionLog1311.xml"/><Relationship Id="rId24" Type="http://schemas.openxmlformats.org/officeDocument/2006/relationships/revisionLog" Target="revisionLog3.xml"/><Relationship Id="rId5" Type="http://schemas.openxmlformats.org/officeDocument/2006/relationships/revisionLog" Target="revisionLog12111.xml"/><Relationship Id="rId15" Type="http://schemas.openxmlformats.org/officeDocument/2006/relationships/revisionLog" Target="revisionLog14111.xml"/><Relationship Id="rId23" Type="http://schemas.openxmlformats.org/officeDocument/2006/relationships/revisionLog" Target="revisionLog1.xml"/><Relationship Id="rId28" Type="http://schemas.openxmlformats.org/officeDocument/2006/relationships/revisionLog" Target="revisionLog7.xml"/><Relationship Id="rId10" Type="http://schemas.openxmlformats.org/officeDocument/2006/relationships/revisionLog" Target="revisionLog2.xml"/><Relationship Id="rId19" Type="http://schemas.openxmlformats.org/officeDocument/2006/relationships/revisionLog" Target="revisionLog151.xml"/><Relationship Id="rId4" Type="http://schemas.openxmlformats.org/officeDocument/2006/relationships/revisionLog" Target="revisionLog121111.xml"/><Relationship Id="rId9" Type="http://schemas.openxmlformats.org/officeDocument/2006/relationships/revisionLog" Target="revisionLog13111.xml"/><Relationship Id="rId14" Type="http://schemas.openxmlformats.org/officeDocument/2006/relationships/revisionLog" Target="revisionLog141111.xml"/><Relationship Id="rId22" Type="http://schemas.openxmlformats.org/officeDocument/2006/relationships/revisionLog" Target="revisionLog16.xml"/><Relationship Id="rId27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79B49A1-32DB-4388-A9D6-BE084B3A78AA}" diskRevisions="1" revisionId="217" version="29">
  <header guid="{873FA268-DAF3-4301-B938-D3F1FD820C56}" dateTime="2015-12-07T12:05:07" maxSheetId="3" userName="Администратор" r:id="rId1">
    <sheetIdMap count="2">
      <sheetId val="1"/>
      <sheetId val="2"/>
    </sheetIdMap>
  </header>
  <header guid="{B82C3BFA-58E3-48C0-85B3-A1A91A95CA67}" dateTime="2015-12-07T13:30:30" maxSheetId="3" userName="й1" r:id="rId2">
    <sheetIdMap count="2">
      <sheetId val="1"/>
      <sheetId val="2"/>
    </sheetIdMap>
  </header>
  <header guid="{3155875A-2A9B-43DA-9E3A-C49C360BA23B}" dateTime="2015-12-10T17:23:38" maxSheetId="3" userName="й1" r:id="rId3" minRId="6" maxRId="12">
    <sheetIdMap count="2">
      <sheetId val="1"/>
      <sheetId val="2"/>
    </sheetIdMap>
  </header>
  <header guid="{CB6469F2-4511-4C83-A389-EB5E907C8057}" dateTime="2015-12-14T10:22:16" maxSheetId="3" userName="Администратор" r:id="rId4" minRId="13">
    <sheetIdMap count="2">
      <sheetId val="1"/>
      <sheetId val="2"/>
    </sheetIdMap>
  </header>
  <header guid="{A635A5C0-8219-44E6-8EB5-9C3FC7A2BB65}" dateTime="2015-12-14T10:25:17" maxSheetId="3" userName="Администратор" r:id="rId5">
    <sheetIdMap count="2">
      <sheetId val="1"/>
      <sheetId val="2"/>
    </sheetIdMap>
  </header>
  <header guid="{7055A201-9716-4671-BA1B-31CDC21EFD59}" dateTime="2015-12-15T11:05:09" maxSheetId="3" userName="й1" r:id="rId6" minRId="26">
    <sheetIdMap count="2">
      <sheetId val="1"/>
      <sheetId val="2"/>
    </sheetIdMap>
  </header>
  <header guid="{3F83CB31-5BEB-4E70-9BCE-F0EDE77518D2}" dateTime="2015-12-15T12:50:07" maxSheetId="3" userName="Администратор" r:id="rId7">
    <sheetIdMap count="2">
      <sheetId val="1"/>
      <sheetId val="2"/>
    </sheetIdMap>
  </header>
  <header guid="{C7569A64-0C6E-49F1-8E0D-49476F110A17}" dateTime="2015-12-15T14:02:12" maxSheetId="3" userName="Администратор" r:id="rId8">
    <sheetIdMap count="2">
      <sheetId val="1"/>
      <sheetId val="2"/>
    </sheetIdMap>
  </header>
  <header guid="{E55B4DE3-9855-4A1B-A10A-4BD4B1D28F7F}" dateTime="2015-12-15T14:02:31" maxSheetId="3" userName="Администратор" r:id="rId9" minRId="45">
    <sheetIdMap count="2">
      <sheetId val="1"/>
      <sheetId val="2"/>
    </sheetIdMap>
  </header>
  <header guid="{C2EBC336-E804-4C17-B20F-D8F29C4051B6}" dateTime="2015-12-15T14:03:03" maxSheetId="3" userName="Администратор" r:id="rId10" minRId="52" maxRId="63">
    <sheetIdMap count="2">
      <sheetId val="1"/>
      <sheetId val="2"/>
    </sheetIdMap>
  </header>
  <header guid="{DE4286F8-F7BC-40DE-94F9-9AEBC27A5406}" dateTime="2015-12-15T14:09:01" maxSheetId="3" userName="Администратор" r:id="rId11" minRId="70">
    <sheetIdMap count="2">
      <sheetId val="1"/>
      <sheetId val="2"/>
    </sheetIdMap>
  </header>
  <header guid="{92C0D0B1-1FE0-4305-B8C8-C6FC0BFC7E1A}" dateTime="2015-12-15T14:17:22" maxSheetId="3" userName="Администратор" r:id="rId12">
    <sheetIdMap count="2">
      <sheetId val="1"/>
      <sheetId val="2"/>
    </sheetIdMap>
  </header>
  <header guid="{9BBF2477-C0B5-41F4-AF69-B5207D84B589}" dateTime="2015-12-15T14:18:31" maxSheetId="3" userName="Администратор" r:id="rId13">
    <sheetIdMap count="2">
      <sheetId val="1"/>
      <sheetId val="2"/>
    </sheetIdMap>
  </header>
  <header guid="{626E4B73-D92A-4A4E-9390-5D1078B7CB3D}" dateTime="2015-12-15T16:02:29" maxSheetId="3" userName="й1" r:id="rId14" minRId="90" maxRId="93">
    <sheetIdMap count="2">
      <sheetId val="1"/>
      <sheetId val="2"/>
    </sheetIdMap>
  </header>
  <header guid="{AC231915-A035-45F4-BB2E-731904A2FE34}" dateTime="2015-12-15T16:02:38" maxSheetId="3" userName="й1" r:id="rId15">
    <sheetIdMap count="2">
      <sheetId val="1"/>
      <sheetId val="2"/>
    </sheetIdMap>
  </header>
  <header guid="{2CED93C6-E77D-44B5-9FCF-EFB43D4012DD}" dateTime="2015-12-15T15:47:31" maxSheetId="3" userName="Администратор" r:id="rId16">
    <sheetIdMap count="2">
      <sheetId val="1"/>
      <sheetId val="2"/>
    </sheetIdMap>
  </header>
  <header guid="{FD72A6A8-E04C-43E7-81E4-22A6F72286C0}" dateTime="2015-12-15T15:49:48" maxSheetId="3" userName="Администратор" r:id="rId17">
    <sheetIdMap count="2">
      <sheetId val="1"/>
      <sheetId val="2"/>
    </sheetIdMap>
  </header>
  <header guid="{D94F4625-7AF2-4F96-9269-AB3EF93F2FFF}" dateTime="2015-12-16T12:36:30" maxSheetId="3" userName="й1" r:id="rId18">
    <sheetIdMap count="2">
      <sheetId val="1"/>
      <sheetId val="2"/>
    </sheetIdMap>
  </header>
  <header guid="{B67B2074-0447-420F-BB73-8A0A1E87AD29}" dateTime="2015-12-24T12:50:23" maxSheetId="3" userName="Администратор" r:id="rId19" minRId="121" maxRId="122">
    <sheetIdMap count="2">
      <sheetId val="1"/>
      <sheetId val="2"/>
    </sheetIdMap>
  </header>
  <header guid="{65CB6283-A9B0-4A24-83C4-2D8ECB368831}" dateTime="2015-12-24T13:48:47" maxSheetId="3" userName="Администратор" r:id="rId20" minRId="130" maxRId="146">
    <sheetIdMap count="2">
      <sheetId val="1"/>
      <sheetId val="2"/>
    </sheetIdMap>
  </header>
  <header guid="{03435DB1-F0EA-41F7-ADE5-9AB8981FC033}" dateTime="2015-12-24T14:50:05" maxSheetId="3" userName="й1" r:id="rId21">
    <sheetIdMap count="2">
      <sheetId val="1"/>
      <sheetId val="2"/>
    </sheetIdMap>
  </header>
  <header guid="{267F2BE2-5417-47C6-A7B7-1F438DAE750C}" dateTime="2015-12-24T13:50:18" maxSheetId="3" userName="Администратор" r:id="rId22">
    <sheetIdMap count="2">
      <sheetId val="1"/>
      <sheetId val="2"/>
    </sheetIdMap>
  </header>
  <header guid="{2994E845-3566-4123-B55D-FCD32F709E3F}" dateTime="2015-12-24T13:53:21" maxSheetId="3" userName="Администратор" r:id="rId23">
    <sheetIdMap count="2">
      <sheetId val="1"/>
      <sheetId val="2"/>
    </sheetIdMap>
  </header>
  <header guid="{35F2D034-6D56-42A2-9BEE-D665301573B7}" dateTime="2015-12-24T14:23:08" maxSheetId="3" userName="Дячук" r:id="rId24">
    <sheetIdMap count="2">
      <sheetId val="1"/>
      <sheetId val="2"/>
    </sheetIdMap>
  </header>
  <header guid="{85CA30FA-1BB0-4792-91F5-2F861E2585BE}" dateTime="2015-12-24T14:24:15" maxSheetId="3" userName="Дячук" r:id="rId25">
    <sheetIdMap count="2">
      <sheetId val="1"/>
      <sheetId val="2"/>
    </sheetIdMap>
  </header>
  <header guid="{FEBF6C4A-7958-45ED-89C7-5E5DF88EF7A2}" dateTime="2015-12-24T14:25:21" maxSheetId="3" userName="Дячук" r:id="rId26">
    <sheetIdMap count="2">
      <sheetId val="1"/>
      <sheetId val="2"/>
    </sheetIdMap>
  </header>
  <header guid="{133E2181-369B-4B07-89D9-4A5870BA1BEA}" dateTime="2015-12-24T14:27:13" maxSheetId="3" userName="Дячук" r:id="rId27">
    <sheetIdMap count="2">
      <sheetId val="1"/>
      <sheetId val="2"/>
    </sheetIdMap>
  </header>
  <header guid="{B89F3427-6D64-4C79-A0F1-2B80D7CC75B1}" dateTime="2015-12-24T14:28:03" maxSheetId="3" userName="Дячук" r:id="rId28">
    <sheetIdMap count="2">
      <sheetId val="1"/>
      <sheetId val="2"/>
    </sheetIdMap>
  </header>
  <header guid="{579B49A1-32DB-4388-A9D6-BE084B3A78AA}" dateTime="2015-12-24T18:53:08" maxSheetId="3" userName="Дячук" r:id="rId29" minRId="207" maxRId="210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год'!$67:$86,'2015 год'!$88:$93</formula>
    <oldFormula>'2015 год'!$67:$86,'2015 год'!$88:$93</oldFormula>
  </rdn>
  <rdn rId="0" localSheetId="1" customView="1" name="Z_C0DCEFD6_4378_4196_8A52_BBAE8937CBA3_.wvu.Cols" hidden="1" oldHidden="1">
    <formula>'2015 год'!$G:$H</formula>
    <oldFormula>'2015 год'!$G:$H</oldFormula>
  </rdn>
  <rdn rId="0" localSheetId="1" customView="1" name="Z_C0DCEFD6_4378_4196_8A52_BBAE8937CBA3_.wvu.FilterData" hidden="1" oldHidden="1">
    <formula>'2015 год'!$A$9:$F$230</formula>
    <oldFormula>'2015 год'!$A$9:$F$230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год'!$A$9:$J$134</formula>
    <oldFormula>'2016-2017 год'!$A$9:$J$134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FilterData" hidden="1" oldHidden="1">
    <formula>'2015 год'!$A$9:$F$229</formula>
    <oldFormula>'2015 год'!$A$9:$F$229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год'!$A$9:$J$128</formula>
    <oldFormula>'2016-2017 год'!$A$9:$J$128</oldFormula>
  </rdn>
  <rcv guid="{C0DCEFD6-4378-4196-8A52-BBAE8937CBA3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6" sId="1" numFmtId="4">
    <oc r="H93">
      <v>0</v>
    </oc>
    <nc r="H93">
      <v>-200</v>
    </nc>
  </rcc>
  <rcc rId="7" sId="1" numFmtId="4">
    <oc r="H99">
      <v>0</v>
    </oc>
    <nc r="H99">
      <v>-450</v>
    </nc>
  </rcc>
  <rcc rId="8" sId="1" numFmtId="4">
    <oc r="H101">
      <v>0</v>
    </oc>
    <nc r="H101">
      <v>450</v>
    </nc>
  </rcc>
  <rfmt sheetId="1" sqref="B108:D108">
    <dxf>
      <fill>
        <patternFill>
          <bgColor theme="8" tint="0.79998168889431442"/>
        </patternFill>
      </fill>
    </dxf>
  </rfmt>
  <rcc rId="9" sId="1" numFmtId="4">
    <oc r="H108">
      <v>8131.9</v>
    </oc>
    <nc r="H108">
      <f>8131.9-1326</f>
    </nc>
  </rcc>
  <rcc rId="10" sId="1" numFmtId="4">
    <oc r="H113">
      <v>-7531.9</v>
    </oc>
    <nc r="H113">
      <f>-7531.9-4350</f>
    </nc>
  </rcc>
  <rcc rId="11" sId="1" numFmtId="4">
    <oc r="H117">
      <v>0</v>
    </oc>
    <nc r="H117">
      <v>-2614</v>
    </nc>
  </rcc>
  <rcc rId="12" sId="1" numFmtId="4">
    <oc r="H118">
      <v>0</v>
    </oc>
    <nc r="H118">
      <v>350</v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'2015 год'!$A$1:$I$190</formula>
    <oldFormula>'2015 год'!$A$1:$I$190</oldFormula>
  </rdn>
  <rdn rId="0" localSheetId="1" customView="1" name="Z_265E4B74_F87F_4C11_8F36_BD3184BC15DF_.wvu.FilterData" hidden="1" oldHidden="1">
    <formula>'2015 год'!$A$9:$F$229</formula>
    <oldFormula>'2015 год'!$A$9:$F$229</oldFormula>
  </rdn>
  <rdn rId="0" localSheetId="2" customView="1" name="Z_265E4B74_F87F_4C11_8F36_BD3184BC15DF_.wvu.PrintArea" hidden="1" oldHidden="1">
    <formula>'2016-2017 год'!$A$1:$H$134</formula>
    <oldFormula>'2016-2017 год'!$A$1:$J$124</oldFormula>
  </rdn>
  <rdn rId="0" localSheetId="2" customView="1" name="Z_265E4B74_F87F_4C11_8F36_BD3184BC15DF_.wvu.PrintTitles" hidden="1" oldHidden="1">
    <formula>'2016-2017 год'!$10:$11</formula>
  </rdn>
  <rdn rId="0" localSheetId="2" customView="1" name="Z_265E4B74_F87F_4C11_8F36_BD3184BC15DF_.wvu.FilterData" hidden="1" oldHidden="1">
    <formula>'2016-2017 год'!$A$9:$J$128</formula>
    <oldFormula>'2016-2017 год'!$A$9:$J$128</oldFormula>
  </rdn>
  <rcv guid="{265E4B74-F87F-4C11-8F36-BD3184BC15DF}" action="add"/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2.xml><?xml version="1.0" encoding="utf-8"?>
<revisions xmlns="http://schemas.openxmlformats.org/spreadsheetml/2006/main" xmlns:r="http://schemas.openxmlformats.org/officeDocument/2006/relationships">
  <rdn rId="0" localSheetId="2" customView="1" name="Z_C0DCEFD6_4378_4196_8A52_BBAE8937CBA3_.wvu.Rows" hidden="1"/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FilterData" hidden="1" oldHidden="1">
    <formula>'2015 год'!$A$9:$F$229</formula>
    <oldFormula>'2015 год'!$A$9:$F$229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год'!$A$9:$J$134</formula>
    <oldFormula>'2016-2017 год'!$A$9:$J$134</oldFormula>
  </rdn>
  <rcv guid="{C0DCEFD6-4378-4196-8A52-BBAE8937CBA3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FilterData" hidden="1" oldHidden="1">
    <formula>'2015 год'!$A$9:$F$229</formula>
    <oldFormula>'2015 год'!$A$9:$F$229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год'!$A$9:$J$128</formula>
    <oldFormula>'2016-2017 год'!$A$9:$J$128</oldFormula>
  </rdn>
  <rcv guid="{C0DCEFD6-4378-4196-8A52-BBAE8937CBA3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6" sId="1" numFmtId="4">
    <oc r="H117">
      <v>-2614</v>
    </oc>
    <nc r="H117">
      <v>-1945</v>
    </nc>
  </rcc>
  <rdn rId="0" localSheetId="2" customView="1" name="Z_265E4B74_F87F_4C11_8F36_BD3184BC15DF_.wvu.Rows" hidden="1" oldHidden="1">
    <oldFormula>'2016-2017 год'!$7:$7</oldFormula>
  </rdn>
  <rcv guid="{265E4B74-F87F-4C11-8F36-BD3184BC15DF}" action="delete"/>
  <rdn rId="0" localSheetId="1" customView="1" name="Z_265E4B74_F87F_4C11_8F36_BD3184BC15DF_.wvu.PrintArea" hidden="1" oldHidden="1">
    <formula>'2015 год'!$A$1:$I$190</formula>
    <oldFormula>'2015 год'!$A$1:$I$190</oldFormula>
  </rdn>
  <rdn rId="0" localSheetId="1" customView="1" name="Z_265E4B74_F87F_4C11_8F36_BD3184BC15DF_.wvu.FilterData" hidden="1" oldHidden="1">
    <formula>'2015 год'!$A$9:$F$229</formula>
    <oldFormula>'2015 год'!$A$9:$F$229</oldFormula>
  </rdn>
  <rdn rId="0" localSheetId="2" customView="1" name="Z_265E4B74_F87F_4C11_8F36_BD3184BC15DF_.wvu.PrintArea" hidden="1" oldHidden="1">
    <formula>'2016-2017 год'!$A$1:$H$134</formula>
    <oldFormula>'2016-2017 год'!$A$1:$H$134</oldFormula>
  </rdn>
  <rdn rId="0" localSheetId="2" customView="1" name="Z_265E4B74_F87F_4C11_8F36_BD3184BC15DF_.wvu.PrintTitles" hidden="1" oldHidden="1">
    <formula>'2016-2017 год'!$10:$11</formula>
    <oldFormula>'2016-2017 год'!$10:$11</oldFormula>
  </rdn>
  <rdn rId="0" localSheetId="2" customView="1" name="Z_265E4B74_F87F_4C11_8F36_BD3184BC15DF_.wvu.FilterData" hidden="1" oldHidden="1">
    <formula>'2016-2017 год'!$A$9:$J$128</formula>
    <oldFormula>'2016-2017 год'!$A$9:$J$128</oldFormula>
  </rdn>
  <rcv guid="{265E4B74-F87F-4C11-8F36-BD3184BC15DF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FilterData" hidden="1" oldHidden="1">
    <formula>'2015 год'!$A$9:$F$229</formula>
    <oldFormula>'2015 год'!$A$9:$F$229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год'!$A$9:$J$128</formula>
    <oldFormula>'2016-2017 год'!$A$9:$J$128</oldFormula>
  </rdn>
  <rcv guid="{C0DCEFD6-4378-4196-8A52-BBAE8937CBA3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cc rId="13" sId="2">
    <oc r="E1" t="inlineStr">
      <is>
        <t>Приложение 6</t>
      </is>
    </oc>
    <nc r="E1" t="inlineStr">
      <is>
        <t>Приложение 3</t>
      </is>
    </nc>
  </rcc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FilterData" hidden="1" oldHidden="1">
    <formula>'2015 год'!$A$9:$F$229</formula>
    <oldFormula>'2015 год'!$A$9:$F$229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год'!$A$9:$J$128</formula>
    <oldFormula>'2016-2017 год'!$A$9:$J$128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'2015 год'!$A$1:$I$190</formula>
    <oldFormula>'2015 год'!$A$1:$I$190</oldFormula>
  </rdn>
  <rdn rId="0" localSheetId="1" customView="1" name="Z_265E4B74_F87F_4C11_8F36_BD3184BC15DF_.wvu.FilterData" hidden="1" oldHidden="1">
    <formula>'2015 год'!$A$9:$F$229</formula>
    <oldFormula>'2015 год'!$A$9:$F$229</oldFormula>
  </rdn>
  <rdn rId="0" localSheetId="2" customView="1" name="Z_265E4B74_F87F_4C11_8F36_BD3184BC15DF_.wvu.PrintArea" hidden="1" oldHidden="1">
    <formula>'2016-2017 год'!$A$1:$H$134</formula>
    <oldFormula>'2016-2017 год'!$A$1:$H$134</oldFormula>
  </rdn>
  <rdn rId="0" localSheetId="2" customView="1" name="Z_265E4B74_F87F_4C11_8F36_BD3184BC15DF_.wvu.PrintTitles" hidden="1" oldHidden="1">
    <formula>'2016-2017 год'!$10:$11</formula>
    <oldFormula>'2016-2017 год'!$10:$11</oldFormula>
  </rdn>
  <rdn rId="0" localSheetId="2" customView="1" name="Z_265E4B74_F87F_4C11_8F36_BD3184BC15DF_.wvu.FilterData" hidden="1" oldHidden="1">
    <formula>'2016-2017 год'!$A$9:$J$134</formula>
    <oldFormula>'2016-2017 год'!$A$9:$J$134</oldFormula>
  </rdn>
  <rcv guid="{265E4B74-F87F-4C11-8F36-BD3184BC15DF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'2015 год'!$10:$11</formula>
  </rdn>
  <rdn rId="0" localSheetId="1" customView="1" name="Z_C0DCEFD6_4378_4196_8A52_BBAE8937CBA3_.wvu.Rows" hidden="1" oldHidden="1">
    <formula>'2015 год'!$67:$86</formula>
  </rdn>
  <rdn rId="0" localSheetId="1" customView="1" name="Z_C0DCEFD6_4378_4196_8A52_BBAE8937CBA3_.wvu.FilterData" hidden="1" oldHidden="1">
    <formula>'2015 год'!$A$9:$F$229</formula>
  </rdn>
  <rdn rId="0" localSheetId="2" customView="1" name="Z_C0DCEFD6_4378_4196_8A52_BBAE8937CBA3_.wvu.PrintArea" hidden="1" oldHidden="1">
    <formula>'2016-2017 год'!$A$1:$H$134</formula>
  </rdn>
  <rdn rId="0" localSheetId="2" customView="1" name="Z_C0DCEFD6_4378_4196_8A52_BBAE8937CBA3_.wvu.PrintTitles" hidden="1" oldHidden="1">
    <formula>'2016-2017 год'!$10:$11</formula>
  </rdn>
  <rdn rId="0" localSheetId="2" customView="1" name="Z_C0DCEFD6_4378_4196_8A52_BBAE8937CBA3_.wvu.FilterData" hidden="1" oldHidden="1">
    <formula>'2016-2017 год'!$A$9:$J$134</formula>
  </rdn>
  <rcv guid="{C0DCEFD6-4378-4196-8A52-BBAE8937CBA3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70" sId="2">
    <oc r="E130" t="inlineStr">
      <is>
        <t>05 0 000</t>
      </is>
    </oc>
    <nc r="E130" t="inlineStr">
      <is>
        <t>05 0 0000</t>
      </is>
    </nc>
  </rcc>
  <rfmt sheetId="2" sqref="C129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D129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C130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D130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FilterData" hidden="1" oldHidden="1">
    <formula>'2015 год'!$A$9:$F$229</formula>
    <oldFormula>'2015 год'!$A$9:$F$229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год'!$A$9:$J$128</formula>
    <oldFormula>'2016-2017 год'!$A$9:$J$128</oldFormula>
  </rdn>
  <rcv guid="{C0DCEFD6-4378-4196-8A52-BBAE8937CBA3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rc rId="45" sId="2" ref="A106:XFD106" action="deleteRow">
    <rfmt sheetId="2" xfDxf="1" sqref="A106:XFD106" start="0" length="0"/>
    <rcc rId="0" sId="2" dxf="1">
      <nc r="A106" t="inlineStr">
        <is>
          <t>Расходы по социальному обеспечению отдельных категорий граждан</t>
        </is>
      </nc>
      <ndxf>
        <font>
          <sz val="10"/>
          <color auto="1"/>
          <name val="Times New Roman"/>
          <scheme val="none"/>
        </font>
        <alignment vertical="top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B106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C106" t="inlineStr">
        <is>
          <t>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D106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106" t="inlineStr">
        <is>
          <t>99 0 6310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2" sqref="F106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2" dxf="1">
      <nc r="G106">
        <f>G107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H106">
        <f>H107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FilterData" hidden="1" oldHidden="1">
    <formula>'2015 год'!$A$9:$F$229</formula>
    <oldFormula>'2015 год'!$A$9:$F$229</oldFormula>
  </rdn>
  <rdn rId="0" localSheetId="2" customView="1" name="Z_C0DCEFD6_4378_4196_8A52_BBAE8937CBA3_.wvu.PrintArea" hidden="1" oldHidden="1">
    <formula>'2016-2017 год'!$A$1:$H$133</formula>
    <oldFormula>'2016-2017 год'!$A$1:$H$133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год'!$A$9:$J$127</formula>
    <oldFormula>'2016-2017 год'!$A$9:$J$127</oldFormula>
  </rdn>
  <rcv guid="{C0DCEFD6-4378-4196-8A52-BBAE8937CBA3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'2015 год'!$A$1:$I$191</formula>
    <oldFormula>'2015 год'!$A$1:$I$191</oldFormula>
  </rdn>
  <rdn rId="0" localSheetId="1" customView="1" name="Z_265E4B74_F87F_4C11_8F36_BD3184BC15DF_.wvu.FilterData" hidden="1" oldHidden="1">
    <formula>'2015 год'!$A$9:$F$230</formula>
    <oldFormula>'2015 год'!$A$9:$F$230</oldFormula>
  </rdn>
  <rdn rId="0" localSheetId="2" customView="1" name="Z_265E4B74_F87F_4C11_8F36_BD3184BC15DF_.wvu.PrintArea" hidden="1" oldHidden="1">
    <formula>'2016-2017 год'!$A$1:$H$134</formula>
    <oldFormula>'2016-2017 год'!$A$1:$H$134</oldFormula>
  </rdn>
  <rdn rId="0" localSheetId="2" customView="1" name="Z_265E4B74_F87F_4C11_8F36_BD3184BC15DF_.wvu.PrintTitles" hidden="1" oldHidden="1">
    <formula>'2016-2017 год'!$10:$11</formula>
    <oldFormula>'2016-2017 год'!$10:$11</oldFormula>
  </rdn>
  <rdn rId="0" localSheetId="2" customView="1" name="Z_265E4B74_F87F_4C11_8F36_BD3184BC15DF_.wvu.FilterData" hidden="1" oldHidden="1">
    <formula>'2016-2017 год'!$A$9:$J$134</formula>
    <oldFormula>'2016-2017 год'!$A$9:$J$134</oldFormula>
  </rdn>
  <rcv guid="{265E4B74-F87F-4C11-8F36-BD3184BC15DF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FilterData" hidden="1" oldHidden="1">
    <formula>'2015 год'!$A$9:$F$229</formula>
    <oldFormula>'2015 год'!$A$9:$F$229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год'!$A$9:$J$134</formula>
    <oldFormula>'2016-2017 год'!$A$9:$J$134</oldFormula>
  </rdn>
  <rcv guid="{C0DCEFD6-4378-4196-8A52-BBAE8937CBA3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FilterData" hidden="1" oldHidden="1">
    <formula>'2015 год'!$A$9:$F$229</formula>
    <oldFormula>'2015 год'!$A$9:$F$229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год'!$A$9:$J$134</formula>
    <oldFormula>'2016-2017 год'!$A$9:$J$134</oldFormula>
  </rdn>
  <rcv guid="{C0DCEFD6-4378-4196-8A52-BBAE8937CBA3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'2015 год'!$A$1:$I$190</formula>
    <oldFormula>'2015 год'!$A$1:$I$190</oldFormula>
  </rdn>
  <rdn rId="0" localSheetId="1" customView="1" name="Z_265E4B74_F87F_4C11_8F36_BD3184BC15DF_.wvu.FilterData" hidden="1" oldHidden="1">
    <formula>'2015 год'!$A$9:$F$229</formula>
    <oldFormula>'2015 год'!$A$9:$F$229</oldFormula>
  </rdn>
  <rdn rId="0" localSheetId="2" customView="1" name="Z_265E4B74_F87F_4C11_8F36_BD3184BC15DF_.wvu.PrintArea" hidden="1" oldHidden="1">
    <formula>'2016-2017 год'!$A$1:$H$134</formula>
    <oldFormula>'2016-2017 год'!$A$1:$H$134</oldFormula>
  </rdn>
  <rdn rId="0" localSheetId="2" customView="1" name="Z_265E4B74_F87F_4C11_8F36_BD3184BC15DF_.wvu.PrintTitles" hidden="1" oldHidden="1">
    <formula>'2016-2017 год'!$10:$11</formula>
    <oldFormula>'2016-2017 год'!$10:$11</oldFormula>
  </rdn>
  <rdn rId="0" localSheetId="2" customView="1" name="Z_265E4B74_F87F_4C11_8F36_BD3184BC15DF_.wvu.FilterData" hidden="1" oldHidden="1">
    <formula>'2016-2017 год'!$A$9:$J$134</formula>
    <oldFormula>'2016-2017 год'!$A$9:$J$134</oldFormula>
  </rdn>
  <rcv guid="{265E4B74-F87F-4C11-8F36-BD3184BC15DF}" action="add"/>
</revisions>
</file>

<file path=xl/revisions/revisionLog141111.xml><?xml version="1.0" encoding="utf-8"?>
<revisions xmlns="http://schemas.openxmlformats.org/spreadsheetml/2006/main" xmlns:r="http://schemas.openxmlformats.org/officeDocument/2006/relationships">
  <rcc rId="90" sId="1">
    <oc r="H113">
      <f>-7531.9-4350</f>
    </oc>
    <nc r="H113">
      <f>-7531.9-4350+350</f>
    </nc>
  </rcc>
  <rcc rId="91" sId="1" numFmtId="4">
    <oc r="H117">
      <v>-1945</v>
    </oc>
    <nc r="H117">
      <f>-1945-350</f>
    </nc>
  </rcc>
  <rcc rId="92" sId="1" numFmtId="4">
    <oc r="H118">
      <v>350</v>
    </oc>
    <nc r="H118">
      <v>349.9</v>
    </nc>
  </rcc>
  <rcc rId="93" sId="1" numFmtId="4">
    <oc r="H49">
      <v>0</v>
    </oc>
    <nc r="H49">
      <v>0.1</v>
    </nc>
  </rcc>
  <rcv guid="{265E4B74-F87F-4C11-8F36-BD3184BC15DF}" action="delete"/>
  <rdn rId="0" localSheetId="1" customView="1" name="Z_265E4B74_F87F_4C11_8F36_BD3184BC15DF_.wvu.PrintArea" hidden="1" oldHidden="1">
    <formula>'2015 год'!$A$1:$I$190</formula>
    <oldFormula>'2015 год'!$A$1:$I$190</oldFormula>
  </rdn>
  <rdn rId="0" localSheetId="1" customView="1" name="Z_265E4B74_F87F_4C11_8F36_BD3184BC15DF_.wvu.FilterData" hidden="1" oldHidden="1">
    <formula>'2015 год'!$A$9:$F$229</formula>
    <oldFormula>'2015 год'!$A$9:$F$229</oldFormula>
  </rdn>
  <rdn rId="0" localSheetId="2" customView="1" name="Z_265E4B74_F87F_4C11_8F36_BD3184BC15DF_.wvu.PrintArea" hidden="1" oldHidden="1">
    <formula>'2016-2017 год'!$A$1:$H$134</formula>
    <oldFormula>'2016-2017 год'!$A$1:$H$134</oldFormula>
  </rdn>
  <rdn rId="0" localSheetId="2" customView="1" name="Z_265E4B74_F87F_4C11_8F36_BD3184BC15DF_.wvu.PrintTitles" hidden="1" oldHidden="1">
    <formula>'2016-2017 год'!$10:$11</formula>
    <oldFormula>'2016-2017 год'!$10:$11</oldFormula>
  </rdn>
  <rdn rId="0" localSheetId="2" customView="1" name="Z_265E4B74_F87F_4C11_8F36_BD3184BC15DF_.wvu.FilterData" hidden="1" oldHidden="1">
    <formula>'2016-2017 год'!$A$9:$J$134</formula>
    <oldFormula>'2016-2017 год'!$A$9:$J$128</oldFormula>
  </rdn>
  <rcv guid="{265E4B74-F87F-4C11-8F36-BD3184BC15DF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130" sId="1" ref="A113:XFD113" action="insertRow">
    <undo index="0" exp="area" ref3D="1" dr="$G$1:$H$1048576" dn="Z_C0DCEFD6_4378_4196_8A52_BBAE8937CBA3_.wvu.Cols" sId="1"/>
  </rrc>
  <rfmt sheetId="1" sqref="A113" start="0" length="0">
    <dxf>
      <fill>
        <patternFill patternType="solid">
          <bgColor theme="8" tint="0.79998168889431442"/>
        </patternFill>
      </fill>
    </dxf>
  </rfmt>
  <rcc rId="131" sId="1" odxf="1" dxf="1">
    <nc r="B113" t="inlineStr">
      <is>
        <t>920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132" sId="1" odxf="1" dxf="1">
    <nc r="C113" t="inlineStr">
      <is>
        <t>05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133" sId="1" odxf="1" dxf="1">
    <nc r="D113" t="inlineStr">
      <is>
        <t>03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134" sId="1" odxf="1" dxf="1">
    <nc r="E113" t="inlineStr">
      <is>
        <t>99 0 2550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1" sqref="F113" start="0" length="0">
    <dxf>
      <fill>
        <patternFill>
          <fgColor indexed="27"/>
          <bgColor theme="8" tint="0.79998168889431442"/>
        </patternFill>
      </fill>
    </dxf>
  </rfmt>
  <rfmt sheetId="1" sqref="G113" start="0" length="0">
    <dxf>
      <fill>
        <patternFill patternType="solid">
          <bgColor theme="8" tint="0.79998168889431442"/>
        </patternFill>
      </fill>
    </dxf>
  </rfmt>
  <rfmt sheetId="1" sqref="H113" start="0" length="0">
    <dxf>
      <fill>
        <patternFill patternType="solid">
          <bgColor theme="8" tint="0.79998168889431442"/>
        </patternFill>
      </fill>
    </dxf>
  </rfmt>
  <rcc rId="135" sId="1" odxf="1" dxf="1">
    <nc r="I113">
      <f>G113+H113</f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136" sId="1">
    <nc r="F113" t="inlineStr">
      <is>
        <t>242</t>
      </is>
    </nc>
  </rcc>
  <rcc rId="137" sId="1">
    <nc r="A113" t="inlineStr">
      <is>
        <t>Закупка товаров, работ, услуг в сфере информационно-коммуникационных технологий</t>
      </is>
    </nc>
  </rcc>
  <rcc rId="138" sId="1" numFmtId="4">
    <nc r="G113">
      <v>0</v>
    </nc>
  </rcc>
  <rcc rId="139" sId="1">
    <oc r="H114">
      <f>-7531.9-4350+350</f>
    </oc>
    <nc r="H114">
      <f>-7531.9-4350+350-36.9</f>
    </nc>
  </rcc>
  <rcc rId="140" sId="1" numFmtId="4">
    <nc r="H113">
      <v>36.9</v>
    </nc>
  </rcc>
  <rcc rId="141" sId="1">
    <oc r="G112">
      <f>G114</f>
    </oc>
    <nc r="G112">
      <f>G114+G113</f>
    </nc>
  </rcc>
  <rcc rId="142" sId="1">
    <oc r="H112">
      <f>H114</f>
    </oc>
    <nc r="H112">
      <f>H114+H113</f>
    </nc>
  </rcc>
  <rcc rId="143" sId="1">
    <oc r="I112">
      <f>I114</f>
    </oc>
    <nc r="I112">
      <f>I114+I113</f>
    </nc>
  </rcc>
  <rcc rId="144" sId="1">
    <oc r="G110">
      <f>G114</f>
    </oc>
    <nc r="G110">
      <f>G111</f>
    </nc>
  </rcc>
  <rcc rId="145" sId="1">
    <oc r="H110">
      <f>H114</f>
    </oc>
    <nc r="H110">
      <f>H111</f>
    </nc>
  </rcc>
  <rcc rId="146" sId="1">
    <oc r="I110">
      <f>I114</f>
    </oc>
    <nc r="I110">
      <f>I111</f>
    </nc>
  </rcc>
  <rdn rId="0" localSheetId="1" customView="1" name="Z_C0DCEFD6_4378_4196_8A52_BBAE8937CBA3_.wvu.Cols" hidden="1" oldHidden="1">
    <oldFormula>'2015 год'!$G:$H</oldFormula>
  </rdn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FilterData" hidden="1" oldHidden="1">
    <formula>'2015 год'!$A$9:$F$230</formula>
    <oldFormula>'2015 год'!$A$9:$F$230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год'!$A$9:$J$134</formula>
    <oldFormula>'2016-2017 год'!$A$9:$J$134</oldFormula>
  </rdn>
  <rcv guid="{C0DCEFD6-4378-4196-8A52-BBAE8937CBA3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121" sId="1">
    <oc r="E2" t="inlineStr">
      <is>
        <t xml:space="preserve">  к решению Совета городского поселения "Печора" от декабря 2015 года № </t>
      </is>
    </oc>
    <nc r="E2" t="inlineStr">
      <is>
        <t xml:space="preserve">  к решению Совета городского поселения "Печора" от 23 декабря 2015 года № 3-28/109</t>
      </is>
    </nc>
  </rcc>
  <rcc rId="122" sId="2">
    <oc r="E2" t="inlineStr">
      <is>
        <t xml:space="preserve">  к решению Совета городского поселения "Печора" от  декабря 2015 года № </t>
      </is>
    </oc>
    <nc r="E2" t="inlineStr">
      <is>
        <t xml:space="preserve">  к решению Совета городского поселения "Печора" от 23 декабря 2015 года № 3-28/109</t>
      </is>
    </nc>
  </rcc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Cols" hidden="1" oldHidden="1">
    <formula>'2015 год'!$G:$H</formula>
  </rdn>
  <rdn rId="0" localSheetId="1" customView="1" name="Z_C0DCEFD6_4378_4196_8A52_BBAE8937CBA3_.wvu.FilterData" hidden="1" oldHidden="1">
    <formula>'2015 год'!$A$9:$F$229</formula>
    <oldFormula>'2015 год'!$A$9:$F$229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год'!$A$9:$J$134</formula>
    <oldFormula>'2016-2017 год'!$A$9:$J$134</oldFormula>
  </rdn>
  <rcv guid="{C0DCEFD6-4378-4196-8A52-BBAE8937CBA3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год'!$67:$86,'2015 год'!$88:$93</formula>
    <oldFormula>'2015 год'!$67:$86</oldFormula>
  </rdn>
  <rdn rId="0" localSheetId="1" customView="1" name="Z_C0DCEFD6_4378_4196_8A52_BBAE8937CBA3_.wvu.Cols" hidden="1" oldHidden="1">
    <formula>'2015 год'!$G:$H</formula>
  </rdn>
  <rdn rId="0" localSheetId="1" customView="1" name="Z_C0DCEFD6_4378_4196_8A52_BBAE8937CBA3_.wvu.FilterData" hidden="1" oldHidden="1">
    <formula>'2015 год'!$A$9:$F$230</formula>
    <oldFormula>'2015 год'!$A$9:$F$230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год'!$A$9:$J$134</formula>
    <oldFormula>'2016-2017 год'!$A$9:$J$134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" sId="2">
    <oc r="G40">
      <f>G41+G45+G49</f>
    </oc>
    <nc r="G40">
      <f>G41+G45</f>
    </nc>
  </rcc>
  <rcc rId="53" sId="2">
    <oc r="H40">
      <f>H41+H49+H45</f>
    </oc>
    <nc r="H40">
      <f>H41+H45</f>
    </nc>
  </rcc>
  <rrc rId="54" sId="2" ref="A49:XFD49" action="insertRow"/>
  <rfmt sheetId="2" sqref="A49:H49">
    <dxf>
      <fill>
        <patternFill>
          <bgColor theme="0"/>
        </patternFill>
      </fill>
    </dxf>
  </rfmt>
  <rcc rId="55" sId="2" xfDxf="1" dxf="1">
    <nc r="A49" t="inlineStr">
      <is>
        <t>Непрограммные направления деятельности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56" sId="2">
    <nc r="B49" t="inlineStr">
      <is>
        <t>920</t>
      </is>
    </nc>
  </rcc>
  <rcc rId="57" sId="2">
    <nc r="C49" t="inlineStr">
      <is>
        <t>04</t>
      </is>
    </nc>
  </rcc>
  <rcc rId="58" sId="2">
    <nc r="D49" t="inlineStr">
      <is>
        <t>09</t>
      </is>
    </nc>
  </rcc>
  <rcc rId="59" sId="2">
    <nc r="E49" t="inlineStr">
      <is>
        <t>99 0 0000</t>
      </is>
    </nc>
  </rcc>
  <rcc rId="60" sId="2">
    <nc r="G49">
      <f>G50</f>
    </nc>
  </rcc>
  <rcc rId="61" sId="2" odxf="1" dxf="1">
    <nc r="H49">
      <f>H50</f>
    </nc>
    <odxf>
      <border outline="0">
        <left/>
        <right/>
        <top/>
        <bottom/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62" sId="2">
    <oc r="G38">
      <f>G39</f>
    </oc>
    <nc r="G38">
      <f>G39+G49</f>
    </nc>
  </rcc>
  <rcc rId="63" sId="2">
    <oc r="H38">
      <f>H39</f>
    </oc>
    <nc r="H38">
      <f>H39+H49</f>
    </nc>
  </rcc>
  <rcv guid="{C0DCEFD6-4378-4196-8A52-BBAE8937CBA3}" action="delete"/>
  <rdn rId="0" localSheetId="1" customView="1" name="Z_C0DCEFD6_4378_4196_8A52_BBAE8937CBA3_.wvu.PrintTitles" hidden="1" oldHidden="1">
    <formula>'2015 год'!$10:$11</formula>
    <oldFormula>'2015 год'!$10:$11</oldFormula>
  </rdn>
  <rdn rId="0" localSheetId="1" customView="1" name="Z_C0DCEFD6_4378_4196_8A52_BBAE8937CBA3_.wvu.Rows" hidden="1" oldHidden="1">
    <formula>'2015 год'!$67:$86</formula>
    <oldFormula>'2015 год'!$67:$86</oldFormula>
  </rdn>
  <rdn rId="0" localSheetId="1" customView="1" name="Z_C0DCEFD6_4378_4196_8A52_BBAE8937CBA3_.wvu.FilterData" hidden="1" oldHidden="1">
    <formula>'2015 год'!$A$9:$F$229</formula>
    <oldFormula>'2015 год'!$A$9:$F$229</oldFormula>
  </rdn>
  <rdn rId="0" localSheetId="2" customView="1" name="Z_C0DCEFD6_4378_4196_8A52_BBAE8937CBA3_.wvu.PrintArea" hidden="1" oldHidden="1">
    <formula>'2016-2017 год'!$A$1:$H$134</formula>
    <oldFormula>'2016-2017 год'!$A$1:$H$134</oldFormula>
  </rdn>
  <rdn rId="0" localSheetId="2" customView="1" name="Z_C0DCEFD6_4378_4196_8A52_BBAE8937CBA3_.wvu.PrintTitles" hidden="1" oldHidden="1">
    <formula>'2016-2017 год'!$10:$11</formula>
    <oldFormula>'2016-2017 год'!$10:$11</oldFormula>
  </rdn>
  <rdn rId="0" localSheetId="2" customView="1" name="Z_C0DCEFD6_4378_4196_8A52_BBAE8937CBA3_.wvu.FilterData" hidden="1" oldHidden="1">
    <formula>'2016-2017 год'!$A$9:$J$128</formula>
    <oldFormula>'2016-2017 год'!$A$9:$J$128</oldFormula>
  </rdn>
  <rcv guid="{C0DCEFD6-4378-4196-8A52-BBAE8937CBA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'2015 год'!$A$1:$I$211</formula>
    <oldFormula>'2015 год'!$A$5:$G$211</oldFormula>
  </rdn>
  <rdn rId="0" localSheetId="1" customView="1" name="Z_E021FB0C_A711_4509_BC26_BEE4D6D0121D_.wvu.Cols" hidden="1" oldHidden="1">
    <formula>'2015 год'!$G:$H</formula>
  </rdn>
  <rdn rId="0" localSheetId="1" customView="1" name="Z_E021FB0C_A711_4509_BC26_BEE4D6D0121D_.wvu.FilterData" hidden="1" oldHidden="1">
    <formula>'2015 год'!$A$9:$F$230</formula>
    <oldFormula>'2015 год'!$A$9:$F$211</oldFormula>
  </rdn>
  <rdn rId="0" localSheetId="2" customView="1" name="Z_E021FB0C_A711_4509_BC26_BEE4D6D0121D_.wvu.PrintArea" hidden="1" oldHidden="1">
    <formula>'2016-2017 год'!$A$1:$H$134</formula>
    <oldFormula>'2016-2017 год'!$A$1:$H$128</oldFormula>
  </rdn>
  <rdn rId="0" localSheetId="2" customView="1" name="Z_E021FB0C_A711_4509_BC26_BEE4D6D0121D_.wvu.PrintTitles" hidden="1" oldHidden="1">
    <formula>'2016-2017 год'!$10:$11</formula>
  </rdn>
  <rdn rId="0" localSheetId="2" customView="1" name="Z_E021FB0C_A711_4509_BC26_BEE4D6D0121D_.wvu.FilterData" hidden="1" oldHidden="1">
    <formula>'2016-2017 год'!$A$9:$J$134</formula>
    <oldFormula>'2016-2017 год'!$A$9:$J$128</oldFormula>
  </rdn>
  <rcv guid="{E021FB0C-A711-4509-BC26-BEE4D6D0121D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'2015 год'!$A$1:$I$211</formula>
    <oldFormula>'2015 год'!$A$1:$I$211</oldFormula>
  </rdn>
  <rdn rId="0" localSheetId="1" customView="1" name="Z_E021FB0C_A711_4509_BC26_BEE4D6D0121D_.wvu.Rows" hidden="1" oldHidden="1">
    <formula>'2015 год'!$67:$86,'2015 год'!$88:$93</formula>
  </rdn>
  <rdn rId="0" localSheetId="1" customView="1" name="Z_E021FB0C_A711_4509_BC26_BEE4D6D0121D_.wvu.Cols" hidden="1" oldHidden="1">
    <formula>'2015 год'!$G:$H</formula>
    <oldFormula>'2015 год'!$G:$H</oldFormula>
  </rdn>
  <rdn rId="0" localSheetId="1" customView="1" name="Z_E021FB0C_A711_4509_BC26_BEE4D6D0121D_.wvu.FilterData" hidden="1" oldHidden="1">
    <formula>'2015 год'!$A$9:$F$230</formula>
    <oldFormula>'2015 год'!$A$9:$F$230</oldFormula>
  </rdn>
  <rdn rId="0" localSheetId="2" customView="1" name="Z_E021FB0C_A711_4509_BC26_BEE4D6D0121D_.wvu.PrintArea" hidden="1" oldHidden="1">
    <formula>'2016-2017 год'!$A$1:$H$134</formula>
    <oldFormula>'2016-2017 год'!$A$1:$H$134</oldFormula>
  </rdn>
  <rdn rId="0" localSheetId="2" customView="1" name="Z_E021FB0C_A711_4509_BC26_BEE4D6D0121D_.wvu.PrintTitles" hidden="1" oldHidden="1">
    <formula>'2016-2017 год'!$10:$11</formula>
    <oldFormula>'2016-2017 год'!$10:$11</oldFormula>
  </rdn>
  <rdn rId="0" localSheetId="2" customView="1" name="Z_E021FB0C_A711_4509_BC26_BEE4D6D0121D_.wvu.FilterData" hidden="1" oldHidden="1">
    <formula>'2016-2017 год'!$A$9:$J$134</formula>
    <oldFormula>'2016-2017 год'!$A$9:$J$134</oldFormula>
  </rdn>
  <rcv guid="{E021FB0C-A711-4509-BC26-BEE4D6D0121D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'2015 год'!$A$1:$I$230</formula>
    <oldFormula>'2015 год'!$A$1:$I$211</oldFormula>
  </rdn>
  <rdn rId="0" localSheetId="1" customView="1" name="Z_E021FB0C_A711_4509_BC26_BEE4D6D0121D_.wvu.Rows" hidden="1" oldHidden="1">
    <formula>'2015 год'!$67:$86,'2015 год'!$88:$93</formula>
    <oldFormula>'2015 год'!$67:$86,'2015 год'!$88:$93</oldFormula>
  </rdn>
  <rdn rId="0" localSheetId="1" customView="1" name="Z_E021FB0C_A711_4509_BC26_BEE4D6D0121D_.wvu.Cols" hidden="1" oldHidden="1">
    <formula>'2015 год'!$G:$H</formula>
    <oldFormula>'2015 год'!$G:$H</oldFormula>
  </rdn>
  <rdn rId="0" localSheetId="1" customView="1" name="Z_E021FB0C_A711_4509_BC26_BEE4D6D0121D_.wvu.FilterData" hidden="1" oldHidden="1">
    <formula>'2015 год'!$A$9:$F$230</formula>
    <oldFormula>'2015 год'!$A$9:$F$230</oldFormula>
  </rdn>
  <rdn rId="0" localSheetId="2" customView="1" name="Z_E021FB0C_A711_4509_BC26_BEE4D6D0121D_.wvu.PrintArea" hidden="1" oldHidden="1">
    <formula>'2016-2017 год'!$A$1:$H$134</formula>
    <oldFormula>'2016-2017 год'!$A$1:$H$134</oldFormula>
  </rdn>
  <rdn rId="0" localSheetId="2" customView="1" name="Z_E021FB0C_A711_4509_BC26_BEE4D6D0121D_.wvu.PrintTitles" hidden="1" oldHidden="1">
    <formula>'2016-2017 год'!$10:$11</formula>
    <oldFormula>'2016-2017 год'!$10:$11</oldFormula>
  </rdn>
  <rdn rId="0" localSheetId="2" customView="1" name="Z_E021FB0C_A711_4509_BC26_BEE4D6D0121D_.wvu.FilterData" hidden="1" oldHidden="1">
    <formula>'2016-2017 год'!$A$9:$J$134</formula>
    <oldFormula>'2016-2017 год'!$A$9:$J$134</oldFormula>
  </rdn>
  <rcv guid="{E021FB0C-A711-4509-BC26-BEE4D6D0121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'2015 год'!$A$1:$I$230</formula>
    <oldFormula>'2015 год'!$A$1:$I$230</oldFormula>
  </rdn>
  <rdn rId="0" localSheetId="1" customView="1" name="Z_E021FB0C_A711_4509_BC26_BEE4D6D0121D_.wvu.Rows" hidden="1" oldHidden="1">
    <formula>'2015 год'!$67:$86,'2015 год'!$88:$93</formula>
    <oldFormula>'2015 год'!$67:$86,'2015 год'!$88:$93</oldFormula>
  </rdn>
  <rdn rId="0" localSheetId="1" customView="1" name="Z_E021FB0C_A711_4509_BC26_BEE4D6D0121D_.wvu.Cols" hidden="1" oldHidden="1">
    <formula>'2015 год'!$G:$H</formula>
    <oldFormula>'2015 год'!$G:$H</oldFormula>
  </rdn>
  <rdn rId="0" localSheetId="1" customView="1" name="Z_E021FB0C_A711_4509_BC26_BEE4D6D0121D_.wvu.FilterData" hidden="1" oldHidden="1">
    <formula>'2015 год'!$A$9:$F$230</formula>
    <oldFormula>'2015 год'!$A$9:$F$230</oldFormula>
  </rdn>
  <rdn rId="0" localSheetId="2" customView="1" name="Z_E021FB0C_A711_4509_BC26_BEE4D6D0121D_.wvu.PrintArea" hidden="1" oldHidden="1">
    <formula>'2016-2017 год'!$A$1:$H$134</formula>
    <oldFormula>'2016-2017 год'!$A$1:$H$134</oldFormula>
  </rdn>
  <rdn rId="0" localSheetId="2" customView="1" name="Z_E021FB0C_A711_4509_BC26_BEE4D6D0121D_.wvu.PrintTitles" hidden="1" oldHidden="1">
    <formula>'2016-2017 год'!$10:$11</formula>
    <oldFormula>'2016-2017 год'!$10:$11</oldFormula>
  </rdn>
  <rdn rId="0" localSheetId="2" customView="1" name="Z_E021FB0C_A711_4509_BC26_BEE4D6D0121D_.wvu.FilterData" hidden="1" oldHidden="1">
    <formula>'2016-2017 год'!$A$9:$J$134</formula>
    <oldFormula>'2016-2017 год'!$A$9:$J$134</oldFormula>
  </rdn>
  <rcv guid="{E021FB0C-A711-4509-BC26-BEE4D6D0121D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'2015 год'!$A$1:$I$230</formula>
    <oldFormula>'2015 год'!$A$1:$I$230</oldFormula>
  </rdn>
  <rdn rId="0" localSheetId="1" customView="1" name="Z_E021FB0C_A711_4509_BC26_BEE4D6D0121D_.wvu.Rows" hidden="1" oldHidden="1">
    <formula>'2015 год'!$67:$86,'2015 год'!$88:$93</formula>
    <oldFormula>'2015 год'!$67:$86,'2015 год'!$88:$93</oldFormula>
  </rdn>
  <rdn rId="0" localSheetId="1" customView="1" name="Z_E021FB0C_A711_4509_BC26_BEE4D6D0121D_.wvu.Cols" hidden="1" oldHidden="1">
    <formula>'2015 год'!$G:$H</formula>
    <oldFormula>'2015 год'!$G:$H</oldFormula>
  </rdn>
  <rdn rId="0" localSheetId="1" customView="1" name="Z_E021FB0C_A711_4509_BC26_BEE4D6D0121D_.wvu.FilterData" hidden="1" oldHidden="1">
    <formula>'2015 год'!$A$9:$F$230</formula>
    <oldFormula>'2015 год'!$A$9:$F$230</oldFormula>
  </rdn>
  <rdn rId="0" localSheetId="2" customView="1" name="Z_E021FB0C_A711_4509_BC26_BEE4D6D0121D_.wvu.PrintArea" hidden="1" oldHidden="1">
    <formula>'2016-2017 год'!$A$1:$H$134</formula>
    <oldFormula>'2016-2017 год'!$A$1:$H$134</oldFormula>
  </rdn>
  <rdn rId="0" localSheetId="2" customView="1" name="Z_E021FB0C_A711_4509_BC26_BEE4D6D0121D_.wvu.PrintTitles" hidden="1" oldHidden="1">
    <formula>'2016-2017 год'!$10:$11</formula>
    <oldFormula>'2016-2017 год'!$10:$11</oldFormula>
  </rdn>
  <rdn rId="0" localSheetId="2" customView="1" name="Z_E021FB0C_A711_4509_BC26_BEE4D6D0121D_.wvu.FilterData" hidden="1" oldHidden="1">
    <formula>'2016-2017 год'!$A$9:$J$134</formula>
    <oldFormula>'2016-2017 год'!$A$9:$J$134</oldFormula>
  </rdn>
  <rcv guid="{E021FB0C-A711-4509-BC26-BEE4D6D0121D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" sId="1">
    <oc r="E2" t="inlineStr">
      <is>
        <t xml:space="preserve">  к решению Совета городского поселения "Печора" от 23 декабря 2015 года № 3-28/109</t>
      </is>
    </oc>
    <nc r="E2" t="inlineStr">
      <is>
        <t xml:space="preserve">  к решению Совета                                      городского поселения "Печора"                                     от 23 декабря 2015 года № 3-28/109</t>
      </is>
    </nc>
  </rcc>
  <rcc rId="208" sId="1">
    <oc r="E6" t="inlineStr">
      <is>
        <t xml:space="preserve">  к решению Совета городского поселения "Печора" от 17 декабря 2014 года № 3-20/87</t>
      </is>
    </oc>
    <nc r="E6" t="inlineStr">
      <is>
        <t xml:space="preserve">  к решению Совета                                                                                     городского поселения "Печора"                                      от 17 декабря 2014 года № 3-20/87</t>
      </is>
    </nc>
  </rcc>
  <rcc rId="209" sId="2">
    <oc r="E2" t="inlineStr">
      <is>
        <t xml:space="preserve">  к решению Совета городского поселения "Печора" от 23 декабря 2015 года № 3-28/109</t>
      </is>
    </oc>
    <nc r="E2" t="inlineStr">
      <is>
        <t xml:space="preserve">  к решению Совета                                                                 городского поселения "Печора"                                        от 23 декабря 2015 года № 3-28/109</t>
      </is>
    </nc>
  </rcc>
  <rcc rId="210" sId="2">
    <oc r="D6" t="inlineStr">
      <is>
        <t xml:space="preserve"> к решению Совета городского поселения "Печора"                                                                    от 17 декабря 2014 года № 3-20/82</t>
      </is>
    </oc>
    <nc r="D6" t="inlineStr">
      <is>
        <t xml:space="preserve"> к решению Совета                                                                       городского поселения "Печора"                                                                    от 17 декабря 2014 года № 3-20/82</t>
      </is>
    </nc>
  </rcc>
  <rcv guid="{E021FB0C-A711-4509-BC26-BEE4D6D0121D}" action="delete"/>
  <rdn rId="0" localSheetId="1" customView="1" name="Z_E021FB0C_A711_4509_BC26_BEE4D6D0121D_.wvu.PrintArea" hidden="1" oldHidden="1">
    <formula>'2015 год'!$A$1:$I$230</formula>
    <oldFormula>'2015 год'!$A$1:$I$230</oldFormula>
  </rdn>
  <rdn rId="0" localSheetId="1" customView="1" name="Z_E021FB0C_A711_4509_BC26_BEE4D6D0121D_.wvu.Rows" hidden="1" oldHidden="1">
    <formula>'2015 год'!$67:$86,'2015 год'!$88:$93</formula>
    <oldFormula>'2015 год'!$67:$86,'2015 год'!$88:$93</oldFormula>
  </rdn>
  <rdn rId="0" localSheetId="1" customView="1" name="Z_E021FB0C_A711_4509_BC26_BEE4D6D0121D_.wvu.Cols" hidden="1" oldHidden="1">
    <formula>'2015 год'!$G:$H</formula>
    <oldFormula>'2015 год'!$G:$H</oldFormula>
  </rdn>
  <rdn rId="0" localSheetId="1" customView="1" name="Z_E021FB0C_A711_4509_BC26_BEE4D6D0121D_.wvu.FilterData" hidden="1" oldHidden="1">
    <formula>'2015 год'!$A$9:$F$230</formula>
    <oldFormula>'2015 год'!$A$9:$F$230</oldFormula>
  </rdn>
  <rdn rId="0" localSheetId="2" customView="1" name="Z_E021FB0C_A711_4509_BC26_BEE4D6D0121D_.wvu.PrintArea" hidden="1" oldHidden="1">
    <formula>'2016-2017 год'!$A$1:$H$134</formula>
    <oldFormula>'2016-2017 год'!$A$1:$H$134</oldFormula>
  </rdn>
  <rdn rId="0" localSheetId="2" customView="1" name="Z_E021FB0C_A711_4509_BC26_BEE4D6D0121D_.wvu.PrintTitles" hidden="1" oldHidden="1">
    <formula>'2016-2017 год'!$10:$11</formula>
    <oldFormula>'2016-2017 год'!$10:$11</oldFormula>
  </rdn>
  <rdn rId="0" localSheetId="2" customView="1" name="Z_E021FB0C_A711_4509_BC26_BEE4D6D0121D_.wvu.FilterData" hidden="1" oldHidden="1">
    <formula>'2016-2017 год'!$A$9:$J$134</formula>
    <oldFormula>'2016-2017 год'!$A$9:$J$134</oldFormula>
  </rdn>
  <rcv guid="{E021FB0C-A711-4509-BC26-BEE4D6D0121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30"/>
  <sheetViews>
    <sheetView showGridLines="0" showRuler="0" view="pageBreakPreview" zoomScale="90" zoomScaleNormal="100" zoomScaleSheetLayoutView="100" workbookViewId="0">
      <pane ySplit="7" topLeftCell="A223" activePane="bottomLeft" state="frozenSplit"/>
      <selection pane="bottomLeft" activeCell="L223" sqref="L223"/>
    </sheetView>
  </sheetViews>
  <sheetFormatPr defaultRowHeight="12.75" x14ac:dyDescent="0.2"/>
  <cols>
    <col min="1" max="1" width="48.7109375" customWidth="1"/>
    <col min="2" max="2" width="5.42578125" customWidth="1"/>
    <col min="3" max="3" width="6.140625" customWidth="1"/>
    <col min="4" max="4" width="5.85546875" customWidth="1"/>
    <col min="5" max="5" width="9.7109375" customWidth="1"/>
    <col min="6" max="6" width="6.7109375" customWidth="1"/>
    <col min="7" max="7" width="13.7109375" hidden="1" customWidth="1"/>
    <col min="8" max="8" width="12.7109375" hidden="1" customWidth="1"/>
    <col min="9" max="9" width="15" customWidth="1"/>
    <col min="10" max="10" width="9.85546875" bestFit="1" customWidth="1"/>
  </cols>
  <sheetData>
    <row r="1" spans="1:12" x14ac:dyDescent="0.2">
      <c r="D1" s="80"/>
      <c r="E1" s="80"/>
      <c r="F1" s="80"/>
      <c r="G1" s="167" t="s">
        <v>179</v>
      </c>
      <c r="H1" s="167"/>
      <c r="I1" s="167"/>
      <c r="J1" s="84"/>
      <c r="K1" s="84"/>
      <c r="L1" s="84"/>
    </row>
    <row r="2" spans="1:12" ht="12.75" customHeight="1" x14ac:dyDescent="0.2">
      <c r="D2" s="82"/>
      <c r="E2" s="176" t="s">
        <v>200</v>
      </c>
      <c r="F2" s="176"/>
      <c r="G2" s="176"/>
      <c r="H2" s="176"/>
      <c r="I2" s="176"/>
      <c r="J2" s="19"/>
    </row>
    <row r="3" spans="1:12" ht="31.5" customHeight="1" x14ac:dyDescent="0.2">
      <c r="D3" s="81"/>
      <c r="E3" s="176"/>
      <c r="F3" s="176"/>
      <c r="G3" s="176"/>
      <c r="H3" s="176"/>
      <c r="I3" s="176"/>
      <c r="J3" s="85"/>
      <c r="K3" s="85"/>
      <c r="L3" s="85"/>
    </row>
    <row r="5" spans="1:12" ht="11.25" customHeight="1" x14ac:dyDescent="0.2">
      <c r="D5" s="167" t="s">
        <v>43</v>
      </c>
      <c r="E5" s="167"/>
      <c r="F5" s="167"/>
      <c r="G5" s="167"/>
      <c r="H5" s="167"/>
      <c r="I5" s="167"/>
    </row>
    <row r="6" spans="1:12" ht="39" customHeight="1" x14ac:dyDescent="0.2">
      <c r="A6" s="18"/>
      <c r="B6" s="18"/>
      <c r="C6" s="18"/>
      <c r="D6" s="83"/>
      <c r="E6" s="176" t="s">
        <v>201</v>
      </c>
      <c r="F6" s="176"/>
      <c r="G6" s="176"/>
      <c r="H6" s="176"/>
      <c r="I6" s="176"/>
    </row>
    <row r="7" spans="1:12" ht="13.5" customHeight="1" x14ac:dyDescent="0.2">
      <c r="A7" s="170"/>
      <c r="B7" s="170"/>
      <c r="C7" s="170"/>
      <c r="D7" s="170"/>
      <c r="E7" s="170"/>
      <c r="F7" s="170"/>
      <c r="G7" s="170"/>
    </row>
    <row r="8" spans="1:12" ht="54.75" customHeight="1" x14ac:dyDescent="0.2">
      <c r="A8" s="173" t="s">
        <v>105</v>
      </c>
      <c r="B8" s="173"/>
      <c r="C8" s="173"/>
      <c r="D8" s="173"/>
      <c r="E8" s="173"/>
      <c r="F8" s="173"/>
      <c r="G8" s="173"/>
      <c r="H8" s="173"/>
      <c r="I8" s="173"/>
    </row>
    <row r="9" spans="1:12" x14ac:dyDescent="0.2">
      <c r="A9" s="20"/>
      <c r="B9" s="20"/>
      <c r="C9" s="20"/>
      <c r="D9" s="20"/>
      <c r="E9" s="20"/>
      <c r="F9" s="20"/>
      <c r="G9" s="20"/>
    </row>
    <row r="10" spans="1:12" ht="24" customHeight="1" x14ac:dyDescent="0.2">
      <c r="A10" s="169" t="s">
        <v>0</v>
      </c>
      <c r="B10" s="169" t="s">
        <v>1</v>
      </c>
      <c r="C10" s="168" t="s">
        <v>2</v>
      </c>
      <c r="D10" s="168"/>
      <c r="E10" s="169" t="s">
        <v>5</v>
      </c>
      <c r="F10" s="169" t="s">
        <v>6</v>
      </c>
      <c r="G10" s="171" t="s">
        <v>42</v>
      </c>
      <c r="H10" s="174" t="s">
        <v>147</v>
      </c>
      <c r="I10" s="79" t="s">
        <v>146</v>
      </c>
    </row>
    <row r="11" spans="1:12" ht="22.5" customHeight="1" x14ac:dyDescent="0.2">
      <c r="A11" s="169"/>
      <c r="B11" s="169"/>
      <c r="C11" s="42" t="s">
        <v>3</v>
      </c>
      <c r="D11" s="42" t="s">
        <v>4</v>
      </c>
      <c r="E11" s="169"/>
      <c r="F11" s="169"/>
      <c r="G11" s="172"/>
      <c r="H11" s="175"/>
      <c r="I11" s="78" t="s">
        <v>145</v>
      </c>
    </row>
    <row r="12" spans="1:12" ht="22.5" customHeight="1" x14ac:dyDescent="0.2">
      <c r="A12" s="4" t="s">
        <v>14</v>
      </c>
      <c r="B12" s="68"/>
      <c r="C12" s="68"/>
      <c r="D12" s="68"/>
      <c r="E12" s="68"/>
      <c r="F12" s="68"/>
      <c r="G12" s="10">
        <f>G13+G162</f>
        <v>200169.7</v>
      </c>
      <c r="H12" s="10">
        <f>H13+H162</f>
        <v>-7471</v>
      </c>
      <c r="I12" s="10">
        <f>I13+I162</f>
        <v>192698.7</v>
      </c>
      <c r="J12" s="7"/>
      <c r="K12" s="7"/>
    </row>
    <row r="13" spans="1:12" s="1" customFormat="1" ht="29.25" customHeight="1" x14ac:dyDescent="0.2">
      <c r="A13" s="45" t="s">
        <v>44</v>
      </c>
      <c r="B13" s="22">
        <v>920</v>
      </c>
      <c r="C13" s="6" t="s">
        <v>7</v>
      </c>
      <c r="D13" s="6" t="s">
        <v>7</v>
      </c>
      <c r="E13" s="6" t="s">
        <v>7</v>
      </c>
      <c r="F13" s="6" t="s">
        <v>7</v>
      </c>
      <c r="G13" s="11">
        <f>G14+G35+G42+G87+G136</f>
        <v>152752.6</v>
      </c>
      <c r="H13" s="11">
        <f>H14+H35+H42+H87+H136</f>
        <v>-7471</v>
      </c>
      <c r="I13" s="11">
        <f>I14+I35+I42+I87+I136</f>
        <v>145281.60000000001</v>
      </c>
      <c r="J13" s="7"/>
      <c r="K13" s="7"/>
    </row>
    <row r="14" spans="1:12" ht="18" customHeight="1" x14ac:dyDescent="0.2">
      <c r="A14" s="5" t="s">
        <v>8</v>
      </c>
      <c r="B14" s="21">
        <v>920</v>
      </c>
      <c r="C14" s="21" t="s">
        <v>9</v>
      </c>
      <c r="D14" s="21" t="s">
        <v>26</v>
      </c>
      <c r="E14" s="21" t="s">
        <v>7</v>
      </c>
      <c r="F14" s="21" t="s">
        <v>7</v>
      </c>
      <c r="G14" s="12">
        <f>G15+G21</f>
        <v>1089.4000000000001</v>
      </c>
      <c r="H14" s="12">
        <f t="shared" ref="H14:I14" si="0">H15+H21</f>
        <v>0</v>
      </c>
      <c r="I14" s="12">
        <f t="shared" si="0"/>
        <v>1089.4000000000001</v>
      </c>
      <c r="J14" s="7"/>
      <c r="K14" s="7"/>
    </row>
    <row r="15" spans="1:12" ht="38.25" x14ac:dyDescent="0.2">
      <c r="A15" s="2" t="s">
        <v>15</v>
      </c>
      <c r="B15" s="46" t="s">
        <v>23</v>
      </c>
      <c r="C15" s="9">
        <v>1</v>
      </c>
      <c r="D15" s="9">
        <v>3</v>
      </c>
      <c r="E15" s="23"/>
      <c r="F15" s="24" t="s">
        <v>7</v>
      </c>
      <c r="G15" s="13">
        <f t="shared" ref="G15:I15" si="1">G16</f>
        <v>633.29999999999995</v>
      </c>
      <c r="H15" s="13">
        <f t="shared" si="1"/>
        <v>0</v>
      </c>
      <c r="I15" s="13">
        <f t="shared" si="1"/>
        <v>633.29999999999995</v>
      </c>
      <c r="J15" s="7"/>
      <c r="K15" s="7"/>
    </row>
    <row r="16" spans="1:12" ht="15" x14ac:dyDescent="0.2">
      <c r="A16" s="3" t="s">
        <v>45</v>
      </c>
      <c r="B16" s="46" t="s">
        <v>23</v>
      </c>
      <c r="C16" s="9">
        <v>1</v>
      </c>
      <c r="D16" s="9">
        <v>3</v>
      </c>
      <c r="E16" s="8" t="s">
        <v>46</v>
      </c>
      <c r="F16" s="46" t="s">
        <v>7</v>
      </c>
      <c r="G16" s="13">
        <f t="shared" ref="G16:I19" si="2">G17</f>
        <v>633.29999999999995</v>
      </c>
      <c r="H16" s="13">
        <f t="shared" si="2"/>
        <v>0</v>
      </c>
      <c r="I16" s="13">
        <f t="shared" si="2"/>
        <v>633.29999999999995</v>
      </c>
      <c r="J16" s="7"/>
      <c r="K16" s="7"/>
    </row>
    <row r="17" spans="1:11" ht="38.25" x14ac:dyDescent="0.2">
      <c r="A17" s="49" t="s">
        <v>47</v>
      </c>
      <c r="B17" s="46" t="s">
        <v>23</v>
      </c>
      <c r="C17" s="9">
        <v>1</v>
      </c>
      <c r="D17" s="9">
        <v>3</v>
      </c>
      <c r="E17" s="8" t="s">
        <v>98</v>
      </c>
      <c r="F17" s="46"/>
      <c r="G17" s="13">
        <f t="shared" si="2"/>
        <v>633.29999999999995</v>
      </c>
      <c r="H17" s="13">
        <f t="shared" si="2"/>
        <v>0</v>
      </c>
      <c r="I17" s="13">
        <f t="shared" si="2"/>
        <v>633.29999999999995</v>
      </c>
      <c r="J17" s="7"/>
      <c r="K17" s="7"/>
    </row>
    <row r="18" spans="1:11" ht="25.5" x14ac:dyDescent="0.2">
      <c r="A18" s="43" t="s">
        <v>81</v>
      </c>
      <c r="B18" s="46" t="s">
        <v>23</v>
      </c>
      <c r="C18" s="9">
        <v>1</v>
      </c>
      <c r="D18" s="9">
        <v>3</v>
      </c>
      <c r="E18" s="8" t="s">
        <v>98</v>
      </c>
      <c r="F18" s="46" t="s">
        <v>48</v>
      </c>
      <c r="G18" s="13">
        <f t="shared" si="2"/>
        <v>633.29999999999995</v>
      </c>
      <c r="H18" s="13">
        <f t="shared" si="2"/>
        <v>0</v>
      </c>
      <c r="I18" s="13">
        <f t="shared" si="2"/>
        <v>633.29999999999995</v>
      </c>
      <c r="J18" s="7"/>
      <c r="K18" s="7"/>
    </row>
    <row r="19" spans="1:11" ht="25.5" x14ac:dyDescent="0.2">
      <c r="A19" s="43" t="s">
        <v>82</v>
      </c>
      <c r="B19" s="46" t="s">
        <v>23</v>
      </c>
      <c r="C19" s="9">
        <v>1</v>
      </c>
      <c r="D19" s="9">
        <v>3</v>
      </c>
      <c r="E19" s="8" t="s">
        <v>98</v>
      </c>
      <c r="F19" s="46" t="s">
        <v>49</v>
      </c>
      <c r="G19" s="13">
        <f t="shared" si="2"/>
        <v>633.29999999999995</v>
      </c>
      <c r="H19" s="13">
        <f t="shared" si="2"/>
        <v>0</v>
      </c>
      <c r="I19" s="13">
        <f t="shared" si="2"/>
        <v>633.29999999999995</v>
      </c>
      <c r="J19" s="7"/>
      <c r="K19" s="7"/>
    </row>
    <row r="20" spans="1:11" ht="25.5" x14ac:dyDescent="0.2">
      <c r="A20" s="69" t="s">
        <v>80</v>
      </c>
      <c r="B20" s="33" t="s">
        <v>23</v>
      </c>
      <c r="C20" s="31" t="s">
        <v>9</v>
      </c>
      <c r="D20" s="31" t="s">
        <v>10</v>
      </c>
      <c r="E20" s="33" t="s">
        <v>98</v>
      </c>
      <c r="F20" s="33" t="s">
        <v>34</v>
      </c>
      <c r="G20" s="28">
        <v>633.29999999999995</v>
      </c>
      <c r="H20" s="28">
        <v>0</v>
      </c>
      <c r="I20" s="28">
        <f>G20+H20</f>
        <v>633.29999999999995</v>
      </c>
      <c r="J20" s="7"/>
      <c r="K20" s="7"/>
    </row>
    <row r="21" spans="1:11" ht="15" x14ac:dyDescent="0.2">
      <c r="A21" s="2" t="s">
        <v>29</v>
      </c>
      <c r="B21" s="25" t="s">
        <v>23</v>
      </c>
      <c r="C21" s="25" t="s">
        <v>9</v>
      </c>
      <c r="D21" s="25" t="s">
        <v>31</v>
      </c>
      <c r="E21" s="25"/>
      <c r="F21" s="25"/>
      <c r="G21" s="14">
        <f t="shared" ref="G21:H21" si="3">G22</f>
        <v>456.1</v>
      </c>
      <c r="H21" s="14">
        <f t="shared" si="3"/>
        <v>0</v>
      </c>
      <c r="I21" s="14">
        <f>I22</f>
        <v>456.1</v>
      </c>
      <c r="J21" s="7"/>
      <c r="K21" s="7"/>
    </row>
    <row r="22" spans="1:11" ht="15" x14ac:dyDescent="0.2">
      <c r="A22" s="3" t="s">
        <v>45</v>
      </c>
      <c r="B22" s="25" t="s">
        <v>23</v>
      </c>
      <c r="C22" s="48" t="s">
        <v>9</v>
      </c>
      <c r="D22" s="48" t="s">
        <v>31</v>
      </c>
      <c r="E22" s="8" t="s">
        <v>46</v>
      </c>
      <c r="F22" s="8"/>
      <c r="G22" s="17">
        <f t="shared" ref="G22:H22" si="4">G27+G23</f>
        <v>456.1</v>
      </c>
      <c r="H22" s="17">
        <f t="shared" si="4"/>
        <v>0</v>
      </c>
      <c r="I22" s="17">
        <f>I27+I23</f>
        <v>456.1</v>
      </c>
      <c r="J22" s="7"/>
      <c r="K22" s="7"/>
    </row>
    <row r="23" spans="1:11" ht="25.5" x14ac:dyDescent="0.2">
      <c r="A23" s="3" t="s">
        <v>176</v>
      </c>
      <c r="B23" s="46" t="s">
        <v>23</v>
      </c>
      <c r="C23" s="23" t="s">
        <v>9</v>
      </c>
      <c r="D23" s="23" t="s">
        <v>31</v>
      </c>
      <c r="E23" s="8" t="s">
        <v>175</v>
      </c>
      <c r="F23" s="8"/>
      <c r="G23" s="17">
        <f t="shared" ref="G23:I25" si="5">G24</f>
        <v>300</v>
      </c>
      <c r="H23" s="17">
        <f t="shared" si="5"/>
        <v>0</v>
      </c>
      <c r="I23" s="17">
        <f t="shared" si="5"/>
        <v>300</v>
      </c>
      <c r="J23" s="7"/>
      <c r="K23" s="7"/>
    </row>
    <row r="24" spans="1:11" ht="15" x14ac:dyDescent="0.2">
      <c r="A24" s="43" t="s">
        <v>50</v>
      </c>
      <c r="B24" s="46" t="s">
        <v>23</v>
      </c>
      <c r="C24" s="23" t="s">
        <v>9</v>
      </c>
      <c r="D24" s="23" t="s">
        <v>31</v>
      </c>
      <c r="E24" s="8" t="s">
        <v>175</v>
      </c>
      <c r="F24" s="8" t="s">
        <v>51</v>
      </c>
      <c r="G24" s="17">
        <f t="shared" si="5"/>
        <v>300</v>
      </c>
      <c r="H24" s="17">
        <f t="shared" si="5"/>
        <v>0</v>
      </c>
      <c r="I24" s="17">
        <f t="shared" si="5"/>
        <v>300</v>
      </c>
      <c r="J24" s="7"/>
      <c r="K24" s="7"/>
    </row>
    <row r="25" spans="1:11" ht="15" x14ac:dyDescent="0.2">
      <c r="A25" s="43" t="s">
        <v>52</v>
      </c>
      <c r="B25" s="46" t="s">
        <v>23</v>
      </c>
      <c r="C25" s="23" t="s">
        <v>9</v>
      </c>
      <c r="D25" s="23" t="s">
        <v>31</v>
      </c>
      <c r="E25" s="8" t="s">
        <v>175</v>
      </c>
      <c r="F25" s="8" t="s">
        <v>53</v>
      </c>
      <c r="G25" s="17">
        <f t="shared" si="5"/>
        <v>300</v>
      </c>
      <c r="H25" s="17">
        <f t="shared" si="5"/>
        <v>0</v>
      </c>
      <c r="I25" s="17">
        <f t="shared" si="5"/>
        <v>300</v>
      </c>
      <c r="J25" s="7"/>
      <c r="K25" s="7"/>
    </row>
    <row r="26" spans="1:11" ht="16.5" customHeight="1" x14ac:dyDescent="0.2">
      <c r="A26" s="47" t="s">
        <v>180</v>
      </c>
      <c r="B26" s="33" t="s">
        <v>23</v>
      </c>
      <c r="C26" s="31" t="s">
        <v>9</v>
      </c>
      <c r="D26" s="31" t="s">
        <v>31</v>
      </c>
      <c r="E26" s="33" t="s">
        <v>175</v>
      </c>
      <c r="F26" s="33" t="s">
        <v>173</v>
      </c>
      <c r="G26" s="28">
        <v>300</v>
      </c>
      <c r="H26" s="28">
        <v>0</v>
      </c>
      <c r="I26" s="28">
        <f>G26+H26</f>
        <v>300</v>
      </c>
      <c r="J26" s="7"/>
      <c r="K26" s="7"/>
    </row>
    <row r="27" spans="1:11" ht="25.5" x14ac:dyDescent="0.2">
      <c r="A27" s="50" t="s">
        <v>30</v>
      </c>
      <c r="B27" s="25" t="s">
        <v>23</v>
      </c>
      <c r="C27" s="23" t="s">
        <v>9</v>
      </c>
      <c r="D27" s="23" t="s">
        <v>31</v>
      </c>
      <c r="E27" s="8" t="s">
        <v>79</v>
      </c>
      <c r="F27" s="8" t="s">
        <v>7</v>
      </c>
      <c r="G27" s="17">
        <f t="shared" ref="G27:H27" si="6">G28+G31</f>
        <v>156.1</v>
      </c>
      <c r="H27" s="17">
        <f t="shared" si="6"/>
        <v>0</v>
      </c>
      <c r="I27" s="17">
        <f>I28+I31</f>
        <v>156.1</v>
      </c>
      <c r="J27" s="7"/>
      <c r="K27" s="7"/>
    </row>
    <row r="28" spans="1:11" ht="25.5" x14ac:dyDescent="0.2">
      <c r="A28" s="43" t="s">
        <v>81</v>
      </c>
      <c r="B28" s="46" t="s">
        <v>23</v>
      </c>
      <c r="C28" s="23" t="s">
        <v>9</v>
      </c>
      <c r="D28" s="23" t="s">
        <v>31</v>
      </c>
      <c r="E28" s="8" t="s">
        <v>79</v>
      </c>
      <c r="F28" s="8" t="s">
        <v>48</v>
      </c>
      <c r="G28" s="17">
        <f t="shared" ref="G28:I29" si="7">G29</f>
        <v>111.5</v>
      </c>
      <c r="H28" s="17">
        <f t="shared" si="7"/>
        <v>0</v>
      </c>
      <c r="I28" s="17">
        <f t="shared" si="7"/>
        <v>111.5</v>
      </c>
      <c r="J28" s="7"/>
      <c r="K28" s="7"/>
    </row>
    <row r="29" spans="1:11" ht="25.5" x14ac:dyDescent="0.2">
      <c r="A29" s="43" t="s">
        <v>82</v>
      </c>
      <c r="B29" s="46" t="s">
        <v>23</v>
      </c>
      <c r="C29" s="23" t="s">
        <v>9</v>
      </c>
      <c r="D29" s="23" t="s">
        <v>31</v>
      </c>
      <c r="E29" s="8" t="s">
        <v>79</v>
      </c>
      <c r="F29" s="8" t="s">
        <v>49</v>
      </c>
      <c r="G29" s="17">
        <f t="shared" si="7"/>
        <v>111.5</v>
      </c>
      <c r="H29" s="17">
        <f t="shared" si="7"/>
        <v>0</v>
      </c>
      <c r="I29" s="17">
        <f t="shared" si="7"/>
        <v>111.5</v>
      </c>
      <c r="J29" s="7"/>
      <c r="K29" s="7"/>
    </row>
    <row r="30" spans="1:11" ht="25.5" x14ac:dyDescent="0.2">
      <c r="A30" s="69" t="s">
        <v>80</v>
      </c>
      <c r="B30" s="33" t="s">
        <v>23</v>
      </c>
      <c r="C30" s="31" t="s">
        <v>9</v>
      </c>
      <c r="D30" s="31" t="s">
        <v>31</v>
      </c>
      <c r="E30" s="33" t="s">
        <v>79</v>
      </c>
      <c r="F30" s="33" t="s">
        <v>34</v>
      </c>
      <c r="G30" s="28">
        <v>111.5</v>
      </c>
      <c r="H30" s="28">
        <v>0</v>
      </c>
      <c r="I30" s="28">
        <f>G30+H30</f>
        <v>111.5</v>
      </c>
      <c r="J30" s="7"/>
      <c r="K30" s="7"/>
    </row>
    <row r="31" spans="1:11" ht="15" x14ac:dyDescent="0.2">
      <c r="A31" s="43" t="s">
        <v>50</v>
      </c>
      <c r="B31" s="46" t="s">
        <v>23</v>
      </c>
      <c r="C31" s="23" t="s">
        <v>9</v>
      </c>
      <c r="D31" s="23" t="s">
        <v>31</v>
      </c>
      <c r="E31" s="8" t="s">
        <v>79</v>
      </c>
      <c r="F31" s="8" t="s">
        <v>51</v>
      </c>
      <c r="G31" s="14">
        <f t="shared" ref="G31:I31" si="8">G32</f>
        <v>44.6</v>
      </c>
      <c r="H31" s="14">
        <f t="shared" si="8"/>
        <v>0</v>
      </c>
      <c r="I31" s="14">
        <f t="shared" si="8"/>
        <v>44.6</v>
      </c>
      <c r="J31" s="7"/>
      <c r="K31" s="7"/>
    </row>
    <row r="32" spans="1:11" ht="15" x14ac:dyDescent="0.2">
      <c r="A32" s="43" t="s">
        <v>52</v>
      </c>
      <c r="B32" s="46" t="s">
        <v>23</v>
      </c>
      <c r="C32" s="23" t="s">
        <v>9</v>
      </c>
      <c r="D32" s="23" t="s">
        <v>31</v>
      </c>
      <c r="E32" s="8" t="s">
        <v>79</v>
      </c>
      <c r="F32" s="8" t="s">
        <v>53</v>
      </c>
      <c r="G32" s="14">
        <f>G33+G34</f>
        <v>44.6</v>
      </c>
      <c r="H32" s="14">
        <f>H33+H34</f>
        <v>0</v>
      </c>
      <c r="I32" s="14">
        <f>I33+I34</f>
        <v>44.6</v>
      </c>
      <c r="J32" s="7"/>
      <c r="K32" s="7"/>
    </row>
    <row r="33" spans="1:11" ht="15" x14ac:dyDescent="0.2">
      <c r="A33" s="47" t="s">
        <v>40</v>
      </c>
      <c r="B33" s="33" t="s">
        <v>23</v>
      </c>
      <c r="C33" s="31" t="s">
        <v>9</v>
      </c>
      <c r="D33" s="31" t="s">
        <v>31</v>
      </c>
      <c r="E33" s="33" t="s">
        <v>79</v>
      </c>
      <c r="F33" s="33" t="s">
        <v>41</v>
      </c>
      <c r="G33" s="28">
        <v>4.5999999999999996</v>
      </c>
      <c r="H33" s="28">
        <v>0</v>
      </c>
      <c r="I33" s="28">
        <f>G33+H33</f>
        <v>4.5999999999999996</v>
      </c>
      <c r="J33" s="7"/>
      <c r="K33" s="7"/>
    </row>
    <row r="34" spans="1:11" ht="15" x14ac:dyDescent="0.2">
      <c r="A34" s="47" t="s">
        <v>174</v>
      </c>
      <c r="B34" s="33" t="s">
        <v>23</v>
      </c>
      <c r="C34" s="31" t="s">
        <v>9</v>
      </c>
      <c r="D34" s="31" t="s">
        <v>31</v>
      </c>
      <c r="E34" s="33" t="s">
        <v>79</v>
      </c>
      <c r="F34" s="33" t="s">
        <v>173</v>
      </c>
      <c r="G34" s="28">
        <v>40</v>
      </c>
      <c r="H34" s="28">
        <v>0</v>
      </c>
      <c r="I34" s="28">
        <f>G34+H34</f>
        <v>40</v>
      </c>
      <c r="J34" s="7"/>
      <c r="K34" s="7"/>
    </row>
    <row r="35" spans="1:11" ht="25.5" x14ac:dyDescent="0.2">
      <c r="A35" s="51" t="s">
        <v>54</v>
      </c>
      <c r="B35" s="30" t="s">
        <v>23</v>
      </c>
      <c r="C35" s="30" t="s">
        <v>10</v>
      </c>
      <c r="D35" s="30" t="s">
        <v>26</v>
      </c>
      <c r="E35" s="30"/>
      <c r="F35" s="30"/>
      <c r="G35" s="15">
        <f t="shared" ref="G35:I40" si="9">G36</f>
        <v>1615.7</v>
      </c>
      <c r="H35" s="15">
        <f t="shared" si="9"/>
        <v>0</v>
      </c>
      <c r="I35" s="15">
        <f t="shared" si="9"/>
        <v>1615.7</v>
      </c>
      <c r="J35" s="7"/>
      <c r="K35" s="7"/>
    </row>
    <row r="36" spans="1:11" ht="15" x14ac:dyDescent="0.2">
      <c r="A36" s="52" t="s">
        <v>27</v>
      </c>
      <c r="B36" s="26" t="s">
        <v>23</v>
      </c>
      <c r="C36" s="26" t="s">
        <v>10</v>
      </c>
      <c r="D36" s="26" t="s">
        <v>25</v>
      </c>
      <c r="E36" s="65"/>
      <c r="F36" s="26"/>
      <c r="G36" s="14">
        <f t="shared" si="9"/>
        <v>1615.7</v>
      </c>
      <c r="H36" s="14">
        <f t="shared" si="9"/>
        <v>0</v>
      </c>
      <c r="I36" s="14">
        <f t="shared" si="9"/>
        <v>1615.7</v>
      </c>
      <c r="J36" s="7"/>
      <c r="K36" s="7"/>
    </row>
    <row r="37" spans="1:11" ht="15" x14ac:dyDescent="0.2">
      <c r="A37" s="3" t="s">
        <v>45</v>
      </c>
      <c r="B37" s="27" t="s">
        <v>23</v>
      </c>
      <c r="C37" s="27" t="s">
        <v>10</v>
      </c>
      <c r="D37" s="27" t="s">
        <v>25</v>
      </c>
      <c r="E37" s="8" t="s">
        <v>46</v>
      </c>
      <c r="F37" s="27"/>
      <c r="G37" s="14">
        <f>G38</f>
        <v>1615.7</v>
      </c>
      <c r="H37" s="14">
        <f>H38</f>
        <v>0</v>
      </c>
      <c r="I37" s="14">
        <f>I38</f>
        <v>1615.7</v>
      </c>
      <c r="J37" s="7"/>
      <c r="K37" s="7"/>
    </row>
    <row r="38" spans="1:11" ht="25.5" x14ac:dyDescent="0.2">
      <c r="A38" s="53" t="s">
        <v>101</v>
      </c>
      <c r="B38" s="27" t="s">
        <v>23</v>
      </c>
      <c r="C38" s="27" t="s">
        <v>10</v>
      </c>
      <c r="D38" s="27" t="s">
        <v>25</v>
      </c>
      <c r="E38" s="8" t="s">
        <v>99</v>
      </c>
      <c r="F38" s="27"/>
      <c r="G38" s="14">
        <f t="shared" si="9"/>
        <v>1615.7</v>
      </c>
      <c r="H38" s="14">
        <f t="shared" si="9"/>
        <v>0</v>
      </c>
      <c r="I38" s="14">
        <f t="shared" si="9"/>
        <v>1615.7</v>
      </c>
      <c r="J38" s="7"/>
      <c r="K38" s="7"/>
    </row>
    <row r="39" spans="1:11" ht="25.5" x14ac:dyDescent="0.2">
      <c r="A39" s="43" t="s">
        <v>81</v>
      </c>
      <c r="B39" s="26">
        <v>920</v>
      </c>
      <c r="C39" s="27" t="s">
        <v>10</v>
      </c>
      <c r="D39" s="27" t="s">
        <v>25</v>
      </c>
      <c r="E39" s="8" t="s">
        <v>99</v>
      </c>
      <c r="F39" s="26" t="s">
        <v>48</v>
      </c>
      <c r="G39" s="14">
        <f t="shared" si="9"/>
        <v>1615.7</v>
      </c>
      <c r="H39" s="14">
        <f t="shared" si="9"/>
        <v>0</v>
      </c>
      <c r="I39" s="14">
        <f t="shared" si="9"/>
        <v>1615.7</v>
      </c>
      <c r="J39" s="7"/>
      <c r="K39" s="7"/>
    </row>
    <row r="40" spans="1:11" ht="25.5" x14ac:dyDescent="0.2">
      <c r="A40" s="43" t="s">
        <v>82</v>
      </c>
      <c r="B40" s="26">
        <v>920</v>
      </c>
      <c r="C40" s="27" t="s">
        <v>10</v>
      </c>
      <c r="D40" s="27" t="s">
        <v>25</v>
      </c>
      <c r="E40" s="8" t="s">
        <v>99</v>
      </c>
      <c r="F40" s="26" t="s">
        <v>49</v>
      </c>
      <c r="G40" s="14">
        <f t="shared" si="9"/>
        <v>1615.7</v>
      </c>
      <c r="H40" s="14">
        <f t="shared" si="9"/>
        <v>0</v>
      </c>
      <c r="I40" s="14">
        <f t="shared" si="9"/>
        <v>1615.7</v>
      </c>
      <c r="J40" s="7"/>
      <c r="K40" s="7"/>
    </row>
    <row r="41" spans="1:11" ht="25.5" x14ac:dyDescent="0.2">
      <c r="A41" s="70" t="s">
        <v>80</v>
      </c>
      <c r="B41" s="44" t="s">
        <v>23</v>
      </c>
      <c r="C41" s="44" t="s">
        <v>10</v>
      </c>
      <c r="D41" s="44" t="s">
        <v>25</v>
      </c>
      <c r="E41" s="33" t="s">
        <v>99</v>
      </c>
      <c r="F41" s="44" t="s">
        <v>34</v>
      </c>
      <c r="G41" s="28">
        <v>1615.7</v>
      </c>
      <c r="H41" s="28">
        <v>0</v>
      </c>
      <c r="I41" s="28">
        <f>G41+H41</f>
        <v>1615.7</v>
      </c>
      <c r="J41" s="7"/>
      <c r="K41" s="7"/>
    </row>
    <row r="42" spans="1:11" ht="14.25" x14ac:dyDescent="0.2">
      <c r="A42" s="51" t="s">
        <v>55</v>
      </c>
      <c r="B42" s="30">
        <v>920</v>
      </c>
      <c r="C42" s="30" t="s">
        <v>11</v>
      </c>
      <c r="D42" s="30" t="s">
        <v>26</v>
      </c>
      <c r="E42" s="30"/>
      <c r="F42" s="30"/>
      <c r="G42" s="15">
        <f t="shared" ref="G42:I42" si="10">G43</f>
        <v>43188.700000000004</v>
      </c>
      <c r="H42" s="15">
        <f t="shared" si="10"/>
        <v>0.1</v>
      </c>
      <c r="I42" s="15">
        <f t="shared" si="10"/>
        <v>43188.800000000003</v>
      </c>
      <c r="J42" s="7"/>
      <c r="K42" s="7"/>
    </row>
    <row r="43" spans="1:11" ht="15" x14ac:dyDescent="0.2">
      <c r="A43" s="52" t="s">
        <v>33</v>
      </c>
      <c r="B43" s="26">
        <v>920</v>
      </c>
      <c r="C43" s="26" t="s">
        <v>11</v>
      </c>
      <c r="D43" s="26" t="s">
        <v>24</v>
      </c>
      <c r="E43" s="26"/>
      <c r="F43" s="26"/>
      <c r="G43" s="14">
        <f t="shared" ref="G43:H43" si="11">G62+G44</f>
        <v>43188.700000000004</v>
      </c>
      <c r="H43" s="14">
        <f t="shared" si="11"/>
        <v>0.1</v>
      </c>
      <c r="I43" s="14">
        <f>I62+I44</f>
        <v>43188.800000000003</v>
      </c>
      <c r="J43" s="7"/>
      <c r="K43" s="7"/>
    </row>
    <row r="44" spans="1:11" ht="38.25" x14ac:dyDescent="0.2">
      <c r="A44" s="52" t="s">
        <v>158</v>
      </c>
      <c r="B44" s="26">
        <v>920</v>
      </c>
      <c r="C44" s="26" t="s">
        <v>11</v>
      </c>
      <c r="D44" s="26" t="s">
        <v>24</v>
      </c>
      <c r="E44" s="26" t="s">
        <v>165</v>
      </c>
      <c r="F44" s="26"/>
      <c r="G44" s="14">
        <f t="shared" ref="G44:H44" si="12">G45</f>
        <v>42448.800000000003</v>
      </c>
      <c r="H44" s="14">
        <f t="shared" si="12"/>
        <v>0.1</v>
      </c>
      <c r="I44" s="14">
        <f>I45</f>
        <v>42448.9</v>
      </c>
      <c r="J44" s="7"/>
      <c r="K44" s="7"/>
    </row>
    <row r="45" spans="1:11" ht="15" x14ac:dyDescent="0.2">
      <c r="A45" s="52" t="s">
        <v>159</v>
      </c>
      <c r="B45" s="26">
        <v>920</v>
      </c>
      <c r="C45" s="26" t="s">
        <v>11</v>
      </c>
      <c r="D45" s="26" t="s">
        <v>24</v>
      </c>
      <c r="E45" s="26" t="s">
        <v>164</v>
      </c>
      <c r="F45" s="26"/>
      <c r="G45" s="14">
        <f t="shared" ref="G45:H45" si="13">G46+G50+G54+G58</f>
        <v>42448.800000000003</v>
      </c>
      <c r="H45" s="14">
        <f t="shared" si="13"/>
        <v>0.1</v>
      </c>
      <c r="I45" s="14">
        <f>I46+I50+I54+I58</f>
        <v>42448.9</v>
      </c>
      <c r="J45" s="7"/>
      <c r="K45" s="7"/>
    </row>
    <row r="46" spans="1:11" ht="25.5" x14ac:dyDescent="0.2">
      <c r="A46" s="52" t="s">
        <v>160</v>
      </c>
      <c r="B46" s="26">
        <v>920</v>
      </c>
      <c r="C46" s="26" t="s">
        <v>11</v>
      </c>
      <c r="D46" s="26" t="s">
        <v>24</v>
      </c>
      <c r="E46" s="26" t="s">
        <v>161</v>
      </c>
      <c r="F46" s="26"/>
      <c r="G46" s="14">
        <f t="shared" ref="G46:I48" si="14">G47</f>
        <v>62.7</v>
      </c>
      <c r="H46" s="14">
        <f t="shared" si="14"/>
        <v>0.1</v>
      </c>
      <c r="I46" s="14">
        <f t="shared" si="14"/>
        <v>62.800000000000004</v>
      </c>
      <c r="J46" s="7"/>
      <c r="K46" s="7"/>
    </row>
    <row r="47" spans="1:11" ht="25.5" x14ac:dyDescent="0.2">
      <c r="A47" s="89" t="s">
        <v>81</v>
      </c>
      <c r="B47" s="26">
        <v>920</v>
      </c>
      <c r="C47" s="26" t="s">
        <v>11</v>
      </c>
      <c r="D47" s="26" t="s">
        <v>24</v>
      </c>
      <c r="E47" s="26" t="s">
        <v>161</v>
      </c>
      <c r="F47" s="26" t="s">
        <v>48</v>
      </c>
      <c r="G47" s="16">
        <f t="shared" si="14"/>
        <v>62.7</v>
      </c>
      <c r="H47" s="16">
        <f t="shared" si="14"/>
        <v>0.1</v>
      </c>
      <c r="I47" s="16">
        <f t="shared" si="14"/>
        <v>62.800000000000004</v>
      </c>
      <c r="J47" s="7"/>
      <c r="K47" s="7"/>
    </row>
    <row r="48" spans="1:11" ht="25.5" x14ac:dyDescent="0.2">
      <c r="A48" s="87" t="s">
        <v>82</v>
      </c>
      <c r="B48" s="26">
        <v>920</v>
      </c>
      <c r="C48" s="26" t="s">
        <v>11</v>
      </c>
      <c r="D48" s="26" t="s">
        <v>24</v>
      </c>
      <c r="E48" s="26" t="s">
        <v>161</v>
      </c>
      <c r="F48" s="26" t="s">
        <v>49</v>
      </c>
      <c r="G48" s="16">
        <f t="shared" si="14"/>
        <v>62.7</v>
      </c>
      <c r="H48" s="16">
        <f t="shared" si="14"/>
        <v>0.1</v>
      </c>
      <c r="I48" s="16">
        <f t="shared" si="14"/>
        <v>62.800000000000004</v>
      </c>
      <c r="J48" s="7"/>
      <c r="K48" s="7"/>
    </row>
    <row r="49" spans="1:11" ht="25.5" x14ac:dyDescent="0.2">
      <c r="A49" s="88" t="s">
        <v>80</v>
      </c>
      <c r="B49" s="31">
        <v>920</v>
      </c>
      <c r="C49" s="31" t="s">
        <v>11</v>
      </c>
      <c r="D49" s="31" t="s">
        <v>24</v>
      </c>
      <c r="E49" s="31" t="s">
        <v>161</v>
      </c>
      <c r="F49" s="31" t="s">
        <v>34</v>
      </c>
      <c r="G49" s="28">
        <v>62.7</v>
      </c>
      <c r="H49" s="28">
        <v>0.1</v>
      </c>
      <c r="I49" s="28">
        <f>G49+H49</f>
        <v>62.800000000000004</v>
      </c>
      <c r="J49" s="7"/>
      <c r="K49" s="7"/>
    </row>
    <row r="50" spans="1:11" ht="38.25" x14ac:dyDescent="0.2">
      <c r="A50" s="52" t="s">
        <v>167</v>
      </c>
      <c r="B50" s="26">
        <v>920</v>
      </c>
      <c r="C50" s="26" t="s">
        <v>11</v>
      </c>
      <c r="D50" s="26" t="s">
        <v>24</v>
      </c>
      <c r="E50" s="26" t="s">
        <v>168</v>
      </c>
      <c r="F50" s="27"/>
      <c r="G50" s="16">
        <f>G51</f>
        <v>198.7</v>
      </c>
      <c r="H50" s="16">
        <f t="shared" ref="H50:I52" si="15">H51</f>
        <v>0</v>
      </c>
      <c r="I50" s="16">
        <f t="shared" si="15"/>
        <v>198.7</v>
      </c>
      <c r="J50" s="7"/>
      <c r="K50" s="7"/>
    </row>
    <row r="51" spans="1:11" ht="25.5" x14ac:dyDescent="0.2">
      <c r="A51" s="71" t="s">
        <v>81</v>
      </c>
      <c r="B51" s="26">
        <v>920</v>
      </c>
      <c r="C51" s="26" t="s">
        <v>11</v>
      </c>
      <c r="D51" s="26" t="s">
        <v>24</v>
      </c>
      <c r="E51" s="26" t="s">
        <v>168</v>
      </c>
      <c r="F51" s="26" t="s">
        <v>48</v>
      </c>
      <c r="G51" s="16">
        <f>G52</f>
        <v>198.7</v>
      </c>
      <c r="H51" s="16">
        <f t="shared" si="15"/>
        <v>0</v>
      </c>
      <c r="I51" s="16">
        <f t="shared" si="15"/>
        <v>198.7</v>
      </c>
      <c r="J51" s="7"/>
      <c r="K51" s="7"/>
    </row>
    <row r="52" spans="1:11" ht="25.5" x14ac:dyDescent="0.2">
      <c r="A52" s="87" t="s">
        <v>82</v>
      </c>
      <c r="B52" s="26">
        <v>920</v>
      </c>
      <c r="C52" s="26" t="s">
        <v>11</v>
      </c>
      <c r="D52" s="26" t="s">
        <v>24</v>
      </c>
      <c r="E52" s="26" t="s">
        <v>168</v>
      </c>
      <c r="F52" s="26" t="s">
        <v>49</v>
      </c>
      <c r="G52" s="16">
        <f>G53</f>
        <v>198.7</v>
      </c>
      <c r="H52" s="16">
        <f t="shared" si="15"/>
        <v>0</v>
      </c>
      <c r="I52" s="16">
        <f t="shared" si="15"/>
        <v>198.7</v>
      </c>
      <c r="J52" s="7"/>
      <c r="K52" s="7"/>
    </row>
    <row r="53" spans="1:11" ht="25.5" x14ac:dyDescent="0.2">
      <c r="A53" s="55" t="s">
        <v>83</v>
      </c>
      <c r="B53" s="31">
        <v>920</v>
      </c>
      <c r="C53" s="31" t="s">
        <v>11</v>
      </c>
      <c r="D53" s="31" t="s">
        <v>24</v>
      </c>
      <c r="E53" s="31" t="s">
        <v>168</v>
      </c>
      <c r="F53" s="31" t="s">
        <v>36</v>
      </c>
      <c r="G53" s="28">
        <v>198.7</v>
      </c>
      <c r="H53" s="28">
        <v>0</v>
      </c>
      <c r="I53" s="28">
        <f>G53+H53</f>
        <v>198.7</v>
      </c>
      <c r="J53" s="7"/>
      <c r="K53" s="7"/>
    </row>
    <row r="54" spans="1:11" ht="25.5" x14ac:dyDescent="0.2">
      <c r="A54" s="71" t="s">
        <v>163</v>
      </c>
      <c r="B54" s="26">
        <v>920</v>
      </c>
      <c r="C54" s="26" t="s">
        <v>11</v>
      </c>
      <c r="D54" s="26" t="s">
        <v>24</v>
      </c>
      <c r="E54" s="26" t="s">
        <v>162</v>
      </c>
      <c r="F54" s="27"/>
      <c r="G54" s="16">
        <f>G55</f>
        <v>1121.4000000000001</v>
      </c>
      <c r="H54" s="14">
        <f t="shared" ref="H54:I56" si="16">H55</f>
        <v>0</v>
      </c>
      <c r="I54" s="16">
        <f t="shared" si="16"/>
        <v>1121.4000000000001</v>
      </c>
      <c r="J54" s="7"/>
      <c r="K54" s="7"/>
    </row>
    <row r="55" spans="1:11" ht="25.5" x14ac:dyDescent="0.2">
      <c r="A55" s="71" t="s">
        <v>81</v>
      </c>
      <c r="B55" s="26">
        <v>920</v>
      </c>
      <c r="C55" s="26" t="s">
        <v>11</v>
      </c>
      <c r="D55" s="26" t="s">
        <v>24</v>
      </c>
      <c r="E55" s="26" t="s">
        <v>162</v>
      </c>
      <c r="F55" s="27" t="s">
        <v>48</v>
      </c>
      <c r="G55" s="16">
        <f>G56</f>
        <v>1121.4000000000001</v>
      </c>
      <c r="H55" s="16">
        <f t="shared" si="16"/>
        <v>0</v>
      </c>
      <c r="I55" s="16">
        <f t="shared" si="16"/>
        <v>1121.4000000000001</v>
      </c>
      <c r="J55" s="7"/>
      <c r="K55" s="7"/>
    </row>
    <row r="56" spans="1:11" ht="25.5" x14ac:dyDescent="0.2">
      <c r="A56" s="87" t="s">
        <v>82</v>
      </c>
      <c r="B56" s="26">
        <v>920</v>
      </c>
      <c r="C56" s="26" t="s">
        <v>11</v>
      </c>
      <c r="D56" s="26" t="s">
        <v>24</v>
      </c>
      <c r="E56" s="26" t="s">
        <v>162</v>
      </c>
      <c r="F56" s="27" t="s">
        <v>49</v>
      </c>
      <c r="G56" s="16">
        <f>G57</f>
        <v>1121.4000000000001</v>
      </c>
      <c r="H56" s="16">
        <f t="shared" si="16"/>
        <v>0</v>
      </c>
      <c r="I56" s="16">
        <f t="shared" si="16"/>
        <v>1121.4000000000001</v>
      </c>
      <c r="J56" s="7"/>
      <c r="K56" s="7"/>
    </row>
    <row r="57" spans="1:11" ht="25.5" x14ac:dyDescent="0.2">
      <c r="A57" s="88" t="s">
        <v>80</v>
      </c>
      <c r="B57" s="31">
        <v>920</v>
      </c>
      <c r="C57" s="31" t="s">
        <v>11</v>
      </c>
      <c r="D57" s="31" t="s">
        <v>24</v>
      </c>
      <c r="E57" s="31" t="s">
        <v>162</v>
      </c>
      <c r="F57" s="44" t="s">
        <v>34</v>
      </c>
      <c r="G57" s="28">
        <v>1121.4000000000001</v>
      </c>
      <c r="H57" s="28">
        <v>0</v>
      </c>
      <c r="I57" s="28">
        <f>G57+H57</f>
        <v>1121.4000000000001</v>
      </c>
      <c r="J57" s="7"/>
      <c r="K57" s="7"/>
    </row>
    <row r="58" spans="1:11" ht="38.25" x14ac:dyDescent="0.2">
      <c r="A58" s="52" t="s">
        <v>167</v>
      </c>
      <c r="B58" s="26">
        <v>920</v>
      </c>
      <c r="C58" s="26" t="s">
        <v>11</v>
      </c>
      <c r="D58" s="26" t="s">
        <v>24</v>
      </c>
      <c r="E58" s="26" t="s">
        <v>166</v>
      </c>
      <c r="F58" s="27"/>
      <c r="G58" s="16">
        <f>G59</f>
        <v>41066</v>
      </c>
      <c r="H58" s="16">
        <f t="shared" ref="H58:I60" si="17">H59</f>
        <v>0</v>
      </c>
      <c r="I58" s="16">
        <f t="shared" si="17"/>
        <v>41066</v>
      </c>
      <c r="J58" s="7"/>
      <c r="K58" s="7"/>
    </row>
    <row r="59" spans="1:11" ht="25.5" x14ac:dyDescent="0.2">
      <c r="A59" s="71" t="s">
        <v>81</v>
      </c>
      <c r="B59" s="26">
        <v>920</v>
      </c>
      <c r="C59" s="26" t="s">
        <v>11</v>
      </c>
      <c r="D59" s="26" t="s">
        <v>24</v>
      </c>
      <c r="E59" s="26" t="s">
        <v>166</v>
      </c>
      <c r="F59" s="27" t="s">
        <v>48</v>
      </c>
      <c r="G59" s="16">
        <f>G60</f>
        <v>41066</v>
      </c>
      <c r="H59" s="16">
        <f t="shared" si="17"/>
        <v>0</v>
      </c>
      <c r="I59" s="16">
        <f t="shared" si="17"/>
        <v>41066</v>
      </c>
      <c r="J59" s="7"/>
      <c r="K59" s="7"/>
    </row>
    <row r="60" spans="1:11" ht="25.5" x14ac:dyDescent="0.2">
      <c r="A60" s="87" t="s">
        <v>82</v>
      </c>
      <c r="B60" s="26">
        <v>920</v>
      </c>
      <c r="C60" s="26" t="s">
        <v>11</v>
      </c>
      <c r="D60" s="26" t="s">
        <v>24</v>
      </c>
      <c r="E60" s="26" t="s">
        <v>166</v>
      </c>
      <c r="F60" s="27" t="s">
        <v>49</v>
      </c>
      <c r="G60" s="16">
        <f>G61</f>
        <v>41066</v>
      </c>
      <c r="H60" s="16">
        <f t="shared" si="17"/>
        <v>0</v>
      </c>
      <c r="I60" s="16">
        <f t="shared" si="17"/>
        <v>41066</v>
      </c>
      <c r="J60" s="7"/>
      <c r="K60" s="7"/>
    </row>
    <row r="61" spans="1:11" ht="31.5" customHeight="1" x14ac:dyDescent="0.2">
      <c r="A61" s="55" t="s">
        <v>83</v>
      </c>
      <c r="B61" s="31">
        <v>920</v>
      </c>
      <c r="C61" s="31" t="s">
        <v>11</v>
      </c>
      <c r="D61" s="31" t="s">
        <v>24</v>
      </c>
      <c r="E61" s="31" t="s">
        <v>166</v>
      </c>
      <c r="F61" s="44" t="s">
        <v>36</v>
      </c>
      <c r="G61" s="28">
        <v>41066</v>
      </c>
      <c r="H61" s="28">
        <v>0</v>
      </c>
      <c r="I61" s="28">
        <f>G61+H61</f>
        <v>41066</v>
      </c>
      <c r="J61" s="7"/>
      <c r="K61" s="7"/>
    </row>
    <row r="62" spans="1:11" ht="15" x14ac:dyDescent="0.2">
      <c r="A62" s="3" t="s">
        <v>45</v>
      </c>
      <c r="B62" s="26">
        <v>920</v>
      </c>
      <c r="C62" s="26" t="s">
        <v>11</v>
      </c>
      <c r="D62" s="26" t="s">
        <v>24</v>
      </c>
      <c r="E62" s="8" t="s">
        <v>46</v>
      </c>
      <c r="F62" s="26"/>
      <c r="G62" s="14">
        <f>G67+G71+G75+G79+G83+G63</f>
        <v>739.9</v>
      </c>
      <c r="H62" s="14">
        <f>H67+H71+H75+H79+H83+H63</f>
        <v>0</v>
      </c>
      <c r="I62" s="14">
        <f t="shared" ref="I62" si="18">I67+I71+I75+I79+I83+I63</f>
        <v>739.9</v>
      </c>
      <c r="J62" s="7"/>
      <c r="K62" s="7"/>
    </row>
    <row r="63" spans="1:11" ht="51" x14ac:dyDescent="0.2">
      <c r="A63" s="86" t="s">
        <v>114</v>
      </c>
      <c r="B63" s="26" t="s">
        <v>23</v>
      </c>
      <c r="C63" s="26" t="s">
        <v>11</v>
      </c>
      <c r="D63" s="26" t="s">
        <v>24</v>
      </c>
      <c r="E63" s="26" t="s">
        <v>89</v>
      </c>
      <c r="F63" s="27"/>
      <c r="G63" s="14">
        <f>G66</f>
        <v>739.9</v>
      </c>
      <c r="H63" s="14">
        <f>H66</f>
        <v>0</v>
      </c>
      <c r="I63" s="14">
        <f>I66</f>
        <v>739.9</v>
      </c>
      <c r="J63" s="7"/>
      <c r="K63" s="7"/>
    </row>
    <row r="64" spans="1:11" ht="25.5" x14ac:dyDescent="0.2">
      <c r="A64" s="87" t="s">
        <v>81</v>
      </c>
      <c r="B64" s="26">
        <v>920</v>
      </c>
      <c r="C64" s="26" t="s">
        <v>11</v>
      </c>
      <c r="D64" s="26" t="s">
        <v>24</v>
      </c>
      <c r="E64" s="26" t="s">
        <v>89</v>
      </c>
      <c r="F64" s="26" t="s">
        <v>48</v>
      </c>
      <c r="G64" s="14">
        <f t="shared" ref="G64:I65" si="19">G65</f>
        <v>739.9</v>
      </c>
      <c r="H64" s="14">
        <f t="shared" si="19"/>
        <v>0</v>
      </c>
      <c r="I64" s="14">
        <f t="shared" si="19"/>
        <v>739.9</v>
      </c>
      <c r="J64" s="7"/>
      <c r="K64" s="7"/>
    </row>
    <row r="65" spans="1:11" ht="25.5" x14ac:dyDescent="0.2">
      <c r="A65" s="87" t="s">
        <v>82</v>
      </c>
      <c r="B65" s="26">
        <v>920</v>
      </c>
      <c r="C65" s="26" t="s">
        <v>11</v>
      </c>
      <c r="D65" s="26" t="s">
        <v>24</v>
      </c>
      <c r="E65" s="26" t="s">
        <v>89</v>
      </c>
      <c r="F65" s="26" t="s">
        <v>49</v>
      </c>
      <c r="G65" s="14">
        <f t="shared" si="19"/>
        <v>739.9</v>
      </c>
      <c r="H65" s="14">
        <f t="shared" si="19"/>
        <v>0</v>
      </c>
      <c r="I65" s="14">
        <f t="shared" si="19"/>
        <v>739.9</v>
      </c>
      <c r="J65" s="7"/>
      <c r="K65" s="7"/>
    </row>
    <row r="66" spans="1:11" ht="25.5" x14ac:dyDescent="0.2">
      <c r="A66" s="88" t="s">
        <v>80</v>
      </c>
      <c r="B66" s="31" t="s">
        <v>23</v>
      </c>
      <c r="C66" s="31" t="s">
        <v>11</v>
      </c>
      <c r="D66" s="31" t="s">
        <v>24</v>
      </c>
      <c r="E66" s="31" t="s">
        <v>89</v>
      </c>
      <c r="F66" s="44" t="s">
        <v>34</v>
      </c>
      <c r="G66" s="28">
        <v>739.9</v>
      </c>
      <c r="H66" s="28">
        <v>0</v>
      </c>
      <c r="I66" s="28">
        <f>G66+H66</f>
        <v>739.9</v>
      </c>
      <c r="J66" s="7"/>
      <c r="K66" s="7"/>
    </row>
    <row r="67" spans="1:11" ht="25.5" hidden="1" x14ac:dyDescent="0.2">
      <c r="A67" s="71" t="s">
        <v>111</v>
      </c>
      <c r="B67" s="26">
        <v>920</v>
      </c>
      <c r="C67" s="26" t="s">
        <v>11</v>
      </c>
      <c r="D67" s="26" t="s">
        <v>24</v>
      </c>
      <c r="E67" s="26" t="s">
        <v>110</v>
      </c>
      <c r="F67" s="27"/>
      <c r="G67" s="16">
        <f t="shared" ref="G67:I69" si="20">G68</f>
        <v>0</v>
      </c>
      <c r="H67" s="16">
        <f t="shared" si="20"/>
        <v>0</v>
      </c>
      <c r="I67" s="16">
        <f t="shared" si="20"/>
        <v>0</v>
      </c>
      <c r="J67" s="7"/>
      <c r="K67" s="7"/>
    </row>
    <row r="68" spans="1:11" ht="25.5" hidden="1" x14ac:dyDescent="0.2">
      <c r="A68" s="43" t="s">
        <v>81</v>
      </c>
      <c r="B68" s="26">
        <v>920</v>
      </c>
      <c r="C68" s="26" t="s">
        <v>11</v>
      </c>
      <c r="D68" s="26" t="s">
        <v>24</v>
      </c>
      <c r="E68" s="26" t="s">
        <v>110</v>
      </c>
      <c r="F68" s="27" t="s">
        <v>48</v>
      </c>
      <c r="G68" s="16">
        <f t="shared" si="20"/>
        <v>0</v>
      </c>
      <c r="H68" s="16">
        <f t="shared" si="20"/>
        <v>0</v>
      </c>
      <c r="I68" s="16">
        <f t="shared" si="20"/>
        <v>0</v>
      </c>
      <c r="J68" s="7"/>
      <c r="K68" s="7"/>
    </row>
    <row r="69" spans="1:11" ht="25.5" hidden="1" x14ac:dyDescent="0.2">
      <c r="A69" s="43" t="s">
        <v>82</v>
      </c>
      <c r="B69" s="26">
        <v>920</v>
      </c>
      <c r="C69" s="26" t="s">
        <v>11</v>
      </c>
      <c r="D69" s="26" t="s">
        <v>24</v>
      </c>
      <c r="E69" s="26" t="s">
        <v>110</v>
      </c>
      <c r="F69" s="27" t="s">
        <v>49</v>
      </c>
      <c r="G69" s="16">
        <f t="shared" si="20"/>
        <v>0</v>
      </c>
      <c r="H69" s="16">
        <f t="shared" si="20"/>
        <v>0</v>
      </c>
      <c r="I69" s="16">
        <f t="shared" si="20"/>
        <v>0</v>
      </c>
      <c r="J69" s="7"/>
      <c r="K69" s="7"/>
    </row>
    <row r="70" spans="1:11" ht="25.5" hidden="1" x14ac:dyDescent="0.2">
      <c r="A70" s="69" t="s">
        <v>80</v>
      </c>
      <c r="B70" s="31" t="s">
        <v>23</v>
      </c>
      <c r="C70" s="31" t="s">
        <v>11</v>
      </c>
      <c r="D70" s="31" t="s">
        <v>24</v>
      </c>
      <c r="E70" s="31" t="s">
        <v>110</v>
      </c>
      <c r="F70" s="44" t="s">
        <v>34</v>
      </c>
      <c r="G70" s="28">
        <v>0</v>
      </c>
      <c r="H70" s="28">
        <v>0</v>
      </c>
      <c r="I70" s="28">
        <f>G70+H70</f>
        <v>0</v>
      </c>
      <c r="J70" s="7"/>
      <c r="K70" s="7"/>
    </row>
    <row r="71" spans="1:11" ht="25.5" hidden="1" x14ac:dyDescent="0.2">
      <c r="A71" s="71" t="s">
        <v>109</v>
      </c>
      <c r="B71" s="26">
        <v>920</v>
      </c>
      <c r="C71" s="26" t="s">
        <v>11</v>
      </c>
      <c r="D71" s="26" t="s">
        <v>24</v>
      </c>
      <c r="E71" s="26" t="s">
        <v>108</v>
      </c>
      <c r="F71" s="27"/>
      <c r="G71" s="16">
        <f t="shared" ref="G71:I73" si="21">G72</f>
        <v>0</v>
      </c>
      <c r="H71" s="16">
        <f t="shared" si="21"/>
        <v>0</v>
      </c>
      <c r="I71" s="16">
        <f t="shared" si="21"/>
        <v>0</v>
      </c>
      <c r="J71" s="7"/>
      <c r="K71" s="7"/>
    </row>
    <row r="72" spans="1:11" ht="25.5" hidden="1" x14ac:dyDescent="0.2">
      <c r="A72" s="43" t="s">
        <v>81</v>
      </c>
      <c r="B72" s="26">
        <v>920</v>
      </c>
      <c r="C72" s="26" t="s">
        <v>11</v>
      </c>
      <c r="D72" s="26" t="s">
        <v>24</v>
      </c>
      <c r="E72" s="26" t="s">
        <v>108</v>
      </c>
      <c r="F72" s="27" t="s">
        <v>48</v>
      </c>
      <c r="G72" s="16">
        <f t="shared" si="21"/>
        <v>0</v>
      </c>
      <c r="H72" s="16">
        <f t="shared" si="21"/>
        <v>0</v>
      </c>
      <c r="I72" s="16">
        <f t="shared" si="21"/>
        <v>0</v>
      </c>
      <c r="J72" s="7"/>
      <c r="K72" s="7"/>
    </row>
    <row r="73" spans="1:11" ht="25.5" hidden="1" x14ac:dyDescent="0.2">
      <c r="A73" s="43" t="s">
        <v>82</v>
      </c>
      <c r="B73" s="26">
        <v>920</v>
      </c>
      <c r="C73" s="26" t="s">
        <v>11</v>
      </c>
      <c r="D73" s="26" t="s">
        <v>24</v>
      </c>
      <c r="E73" s="26" t="s">
        <v>108</v>
      </c>
      <c r="F73" s="27" t="s">
        <v>49</v>
      </c>
      <c r="G73" s="16">
        <f t="shared" si="21"/>
        <v>0</v>
      </c>
      <c r="H73" s="16">
        <f t="shared" si="21"/>
        <v>0</v>
      </c>
      <c r="I73" s="16">
        <f t="shared" si="21"/>
        <v>0</v>
      </c>
      <c r="J73" s="7"/>
      <c r="K73" s="7"/>
    </row>
    <row r="74" spans="1:11" ht="25.5" hidden="1" x14ac:dyDescent="0.2">
      <c r="A74" s="69" t="s">
        <v>80</v>
      </c>
      <c r="B74" s="31" t="s">
        <v>23</v>
      </c>
      <c r="C74" s="31" t="s">
        <v>11</v>
      </c>
      <c r="D74" s="31" t="s">
        <v>24</v>
      </c>
      <c r="E74" s="31" t="s">
        <v>108</v>
      </c>
      <c r="F74" s="44" t="s">
        <v>34</v>
      </c>
      <c r="G74" s="28">
        <v>0</v>
      </c>
      <c r="H74" s="28">
        <v>0</v>
      </c>
      <c r="I74" s="28">
        <f>G74+H74</f>
        <v>0</v>
      </c>
      <c r="J74" s="7"/>
      <c r="K74" s="7"/>
    </row>
    <row r="75" spans="1:11" ht="42" hidden="1" customHeight="1" x14ac:dyDescent="0.2">
      <c r="A75" s="52" t="s">
        <v>113</v>
      </c>
      <c r="B75" s="26">
        <v>920</v>
      </c>
      <c r="C75" s="26" t="s">
        <v>11</v>
      </c>
      <c r="D75" s="26" t="s">
        <v>24</v>
      </c>
      <c r="E75" s="26" t="s">
        <v>112</v>
      </c>
      <c r="F75" s="27"/>
      <c r="G75" s="16">
        <f t="shared" ref="G75:I77" si="22">G76</f>
        <v>0</v>
      </c>
      <c r="H75" s="16">
        <f t="shared" si="22"/>
        <v>0</v>
      </c>
      <c r="I75" s="16">
        <f t="shared" si="22"/>
        <v>0</v>
      </c>
      <c r="J75" s="7"/>
      <c r="K75" s="7"/>
    </row>
    <row r="76" spans="1:11" ht="25.5" hidden="1" x14ac:dyDescent="0.2">
      <c r="A76" s="43" t="s">
        <v>81</v>
      </c>
      <c r="B76" s="26">
        <v>920</v>
      </c>
      <c r="C76" s="26" t="s">
        <v>11</v>
      </c>
      <c r="D76" s="26" t="s">
        <v>24</v>
      </c>
      <c r="E76" s="26" t="s">
        <v>112</v>
      </c>
      <c r="F76" s="27" t="s">
        <v>48</v>
      </c>
      <c r="G76" s="16">
        <f t="shared" si="22"/>
        <v>0</v>
      </c>
      <c r="H76" s="16">
        <f t="shared" si="22"/>
        <v>0</v>
      </c>
      <c r="I76" s="16">
        <f t="shared" si="22"/>
        <v>0</v>
      </c>
      <c r="J76" s="7"/>
      <c r="K76" s="7"/>
    </row>
    <row r="77" spans="1:11" ht="25.5" hidden="1" x14ac:dyDescent="0.2">
      <c r="A77" s="43" t="s">
        <v>82</v>
      </c>
      <c r="B77" s="26">
        <v>920</v>
      </c>
      <c r="C77" s="26" t="s">
        <v>11</v>
      </c>
      <c r="D77" s="26" t="s">
        <v>24</v>
      </c>
      <c r="E77" s="26" t="s">
        <v>112</v>
      </c>
      <c r="F77" s="27" t="s">
        <v>49</v>
      </c>
      <c r="G77" s="16">
        <f t="shared" si="22"/>
        <v>0</v>
      </c>
      <c r="H77" s="16">
        <f t="shared" si="22"/>
        <v>0</v>
      </c>
      <c r="I77" s="16">
        <f t="shared" si="22"/>
        <v>0</v>
      </c>
      <c r="J77" s="7"/>
      <c r="K77" s="7"/>
    </row>
    <row r="78" spans="1:11" ht="25.5" hidden="1" x14ac:dyDescent="0.2">
      <c r="A78" s="55" t="s">
        <v>83</v>
      </c>
      <c r="B78" s="31" t="s">
        <v>23</v>
      </c>
      <c r="C78" s="31" t="s">
        <v>11</v>
      </c>
      <c r="D78" s="31" t="s">
        <v>24</v>
      </c>
      <c r="E78" s="31" t="s">
        <v>112</v>
      </c>
      <c r="F78" s="44" t="s">
        <v>36</v>
      </c>
      <c r="G78" s="28">
        <v>0</v>
      </c>
      <c r="H78" s="28">
        <v>0</v>
      </c>
      <c r="I78" s="28">
        <f>G78+H78</f>
        <v>0</v>
      </c>
      <c r="J78" s="7"/>
      <c r="K78" s="7"/>
    </row>
    <row r="79" spans="1:11" ht="39.75" hidden="1" customHeight="1" x14ac:dyDescent="0.2">
      <c r="A79" s="52" t="s">
        <v>115</v>
      </c>
      <c r="B79" s="26">
        <v>920</v>
      </c>
      <c r="C79" s="26" t="s">
        <v>11</v>
      </c>
      <c r="D79" s="26" t="s">
        <v>24</v>
      </c>
      <c r="E79" s="26" t="s">
        <v>103</v>
      </c>
      <c r="F79" s="26"/>
      <c r="G79" s="14">
        <f>G82</f>
        <v>0</v>
      </c>
      <c r="H79" s="14">
        <f>H82</f>
        <v>0</v>
      </c>
      <c r="I79" s="14">
        <f>I82</f>
        <v>0</v>
      </c>
      <c r="J79" s="7"/>
      <c r="K79" s="7"/>
    </row>
    <row r="80" spans="1:11" ht="18" hidden="1" customHeight="1" x14ac:dyDescent="0.2">
      <c r="A80" s="43" t="s">
        <v>81</v>
      </c>
      <c r="B80" s="26">
        <v>920</v>
      </c>
      <c r="C80" s="26" t="s">
        <v>11</v>
      </c>
      <c r="D80" s="26" t="s">
        <v>24</v>
      </c>
      <c r="E80" s="26" t="s">
        <v>103</v>
      </c>
      <c r="F80" s="26" t="s">
        <v>48</v>
      </c>
      <c r="G80" s="14">
        <f t="shared" ref="G80:I81" si="23">G81</f>
        <v>0</v>
      </c>
      <c r="H80" s="14">
        <f t="shared" si="23"/>
        <v>0</v>
      </c>
      <c r="I80" s="14">
        <f t="shared" si="23"/>
        <v>0</v>
      </c>
      <c r="J80" s="7"/>
      <c r="K80" s="7"/>
    </row>
    <row r="81" spans="1:11" ht="25.5" hidden="1" x14ac:dyDescent="0.2">
      <c r="A81" s="43" t="s">
        <v>82</v>
      </c>
      <c r="B81" s="26">
        <v>920</v>
      </c>
      <c r="C81" s="26" t="s">
        <v>11</v>
      </c>
      <c r="D81" s="26" t="s">
        <v>24</v>
      </c>
      <c r="E81" s="26" t="s">
        <v>103</v>
      </c>
      <c r="F81" s="26" t="s">
        <v>49</v>
      </c>
      <c r="G81" s="14">
        <f t="shared" si="23"/>
        <v>0</v>
      </c>
      <c r="H81" s="14">
        <f t="shared" si="23"/>
        <v>0</v>
      </c>
      <c r="I81" s="14">
        <f t="shared" si="23"/>
        <v>0</v>
      </c>
      <c r="J81" s="7"/>
      <c r="K81" s="7"/>
    </row>
    <row r="82" spans="1:11" ht="25.5" hidden="1" x14ac:dyDescent="0.2">
      <c r="A82" s="69" t="s">
        <v>80</v>
      </c>
      <c r="B82" s="31">
        <v>920</v>
      </c>
      <c r="C82" s="31" t="s">
        <v>11</v>
      </c>
      <c r="D82" s="31" t="s">
        <v>24</v>
      </c>
      <c r="E82" s="31" t="s">
        <v>103</v>
      </c>
      <c r="F82" s="44" t="s">
        <v>34</v>
      </c>
      <c r="G82" s="28">
        <v>0</v>
      </c>
      <c r="H82" s="28">
        <v>0</v>
      </c>
      <c r="I82" s="28">
        <f>G82+H82</f>
        <v>0</v>
      </c>
      <c r="J82" s="7"/>
      <c r="K82" s="7"/>
    </row>
    <row r="83" spans="1:11" ht="52.5" hidden="1" customHeight="1" x14ac:dyDescent="0.2">
      <c r="A83" s="52" t="s">
        <v>116</v>
      </c>
      <c r="B83" s="26">
        <v>920</v>
      </c>
      <c r="C83" s="26" t="s">
        <v>11</v>
      </c>
      <c r="D83" s="26" t="s">
        <v>24</v>
      </c>
      <c r="E83" s="26" t="s">
        <v>104</v>
      </c>
      <c r="F83" s="27"/>
      <c r="G83" s="16">
        <f t="shared" ref="G83:I85" si="24">G84</f>
        <v>0</v>
      </c>
      <c r="H83" s="16">
        <f t="shared" si="24"/>
        <v>0</v>
      </c>
      <c r="I83" s="16">
        <f t="shared" si="24"/>
        <v>0</v>
      </c>
      <c r="J83" s="7"/>
      <c r="K83" s="7"/>
    </row>
    <row r="84" spans="1:11" ht="25.5" hidden="1" x14ac:dyDescent="0.2">
      <c r="A84" s="43" t="s">
        <v>81</v>
      </c>
      <c r="B84" s="26">
        <v>920</v>
      </c>
      <c r="C84" s="26" t="s">
        <v>11</v>
      </c>
      <c r="D84" s="26" t="s">
        <v>24</v>
      </c>
      <c r="E84" s="26" t="s">
        <v>104</v>
      </c>
      <c r="F84" s="26" t="s">
        <v>48</v>
      </c>
      <c r="G84" s="16">
        <f t="shared" si="24"/>
        <v>0</v>
      </c>
      <c r="H84" s="16">
        <f t="shared" si="24"/>
        <v>0</v>
      </c>
      <c r="I84" s="16">
        <f t="shared" si="24"/>
        <v>0</v>
      </c>
      <c r="J84" s="7"/>
      <c r="K84" s="7"/>
    </row>
    <row r="85" spans="1:11" ht="25.5" hidden="1" x14ac:dyDescent="0.2">
      <c r="A85" s="43" t="s">
        <v>82</v>
      </c>
      <c r="B85" s="26">
        <v>920</v>
      </c>
      <c r="C85" s="26" t="s">
        <v>11</v>
      </c>
      <c r="D85" s="26" t="s">
        <v>24</v>
      </c>
      <c r="E85" s="26" t="s">
        <v>104</v>
      </c>
      <c r="F85" s="26" t="s">
        <v>49</v>
      </c>
      <c r="G85" s="16">
        <f t="shared" si="24"/>
        <v>0</v>
      </c>
      <c r="H85" s="16">
        <f t="shared" si="24"/>
        <v>0</v>
      </c>
      <c r="I85" s="16">
        <f t="shared" si="24"/>
        <v>0</v>
      </c>
      <c r="J85" s="7"/>
      <c r="K85" s="7"/>
    </row>
    <row r="86" spans="1:11" ht="25.5" hidden="1" x14ac:dyDescent="0.2">
      <c r="A86" s="55" t="s">
        <v>83</v>
      </c>
      <c r="B86" s="31">
        <v>920</v>
      </c>
      <c r="C86" s="31" t="s">
        <v>11</v>
      </c>
      <c r="D86" s="31" t="s">
        <v>24</v>
      </c>
      <c r="E86" s="31" t="s">
        <v>104</v>
      </c>
      <c r="F86" s="44" t="s">
        <v>36</v>
      </c>
      <c r="G86" s="28">
        <v>0</v>
      </c>
      <c r="H86" s="28">
        <v>0</v>
      </c>
      <c r="I86" s="28">
        <f>G86+H86</f>
        <v>0</v>
      </c>
      <c r="J86" s="7"/>
      <c r="K86" s="7"/>
    </row>
    <row r="87" spans="1:11" ht="21.75" customHeight="1" x14ac:dyDescent="0.2">
      <c r="A87" s="51" t="s">
        <v>56</v>
      </c>
      <c r="B87" s="30">
        <v>920</v>
      </c>
      <c r="C87" s="30" t="s">
        <v>12</v>
      </c>
      <c r="D87" s="30" t="s">
        <v>26</v>
      </c>
      <c r="E87" s="30"/>
      <c r="F87" s="30" t="s">
        <v>7</v>
      </c>
      <c r="G87" s="12">
        <f>G88+G94+G102</f>
        <v>105683.59999999999</v>
      </c>
      <c r="H87" s="12">
        <f>H88+H94+H102</f>
        <v>-7471.1</v>
      </c>
      <c r="I87" s="12">
        <f>I88+I94+I102</f>
        <v>98212.499999999985</v>
      </c>
      <c r="J87" s="7"/>
      <c r="K87" s="7"/>
    </row>
    <row r="88" spans="1:11" ht="15" hidden="1" x14ac:dyDescent="0.2">
      <c r="A88" s="56" t="s">
        <v>57</v>
      </c>
      <c r="B88" s="32" t="s">
        <v>23</v>
      </c>
      <c r="C88" s="26" t="s">
        <v>12</v>
      </c>
      <c r="D88" s="26" t="s">
        <v>9</v>
      </c>
      <c r="E88" s="32"/>
      <c r="F88" s="32" t="s">
        <v>7</v>
      </c>
      <c r="G88" s="14">
        <f t="shared" ref="G88:I92" si="25">G89</f>
        <v>200</v>
      </c>
      <c r="H88" s="14">
        <f t="shared" si="25"/>
        <v>-200</v>
      </c>
      <c r="I88" s="14">
        <f t="shared" si="25"/>
        <v>0</v>
      </c>
      <c r="J88" s="7"/>
      <c r="K88" s="7"/>
    </row>
    <row r="89" spans="1:11" ht="15" hidden="1" x14ac:dyDescent="0.2">
      <c r="A89" s="3" t="s">
        <v>45</v>
      </c>
      <c r="B89" s="26">
        <v>920</v>
      </c>
      <c r="C89" s="26" t="s">
        <v>12</v>
      </c>
      <c r="D89" s="26" t="s">
        <v>9</v>
      </c>
      <c r="E89" s="8" t="s">
        <v>46</v>
      </c>
      <c r="F89" s="32"/>
      <c r="G89" s="14">
        <f t="shared" si="25"/>
        <v>200</v>
      </c>
      <c r="H89" s="14">
        <f t="shared" si="25"/>
        <v>-200</v>
      </c>
      <c r="I89" s="14">
        <f t="shared" si="25"/>
        <v>0</v>
      </c>
      <c r="J89" s="7"/>
      <c r="K89" s="7"/>
    </row>
    <row r="90" spans="1:11" ht="15" hidden="1" x14ac:dyDescent="0.2">
      <c r="A90" s="52" t="s">
        <v>65</v>
      </c>
      <c r="B90" s="32" t="s">
        <v>23</v>
      </c>
      <c r="C90" s="26" t="s">
        <v>12</v>
      </c>
      <c r="D90" s="26" t="s">
        <v>9</v>
      </c>
      <c r="E90" s="32" t="s">
        <v>90</v>
      </c>
      <c r="F90" s="32"/>
      <c r="G90" s="16">
        <f t="shared" si="25"/>
        <v>200</v>
      </c>
      <c r="H90" s="16">
        <f t="shared" si="25"/>
        <v>-200</v>
      </c>
      <c r="I90" s="16">
        <f t="shared" si="25"/>
        <v>0</v>
      </c>
      <c r="J90" s="7"/>
      <c r="K90" s="7"/>
    </row>
    <row r="91" spans="1:11" ht="25.5" hidden="1" x14ac:dyDescent="0.2">
      <c r="A91" s="43" t="s">
        <v>81</v>
      </c>
      <c r="B91" s="26">
        <v>920</v>
      </c>
      <c r="C91" s="26" t="s">
        <v>12</v>
      </c>
      <c r="D91" s="26" t="s">
        <v>9</v>
      </c>
      <c r="E91" s="32" t="s">
        <v>90</v>
      </c>
      <c r="F91" s="26" t="s">
        <v>48</v>
      </c>
      <c r="G91" s="16">
        <f t="shared" si="25"/>
        <v>200</v>
      </c>
      <c r="H91" s="16">
        <f t="shared" si="25"/>
        <v>-200</v>
      </c>
      <c r="I91" s="16">
        <f t="shared" si="25"/>
        <v>0</v>
      </c>
      <c r="J91" s="7"/>
      <c r="K91" s="7"/>
    </row>
    <row r="92" spans="1:11" ht="25.5" hidden="1" x14ac:dyDescent="0.2">
      <c r="A92" s="43" t="s">
        <v>82</v>
      </c>
      <c r="B92" s="26">
        <v>920</v>
      </c>
      <c r="C92" s="26" t="s">
        <v>12</v>
      </c>
      <c r="D92" s="26" t="s">
        <v>9</v>
      </c>
      <c r="E92" s="32" t="s">
        <v>90</v>
      </c>
      <c r="F92" s="26" t="s">
        <v>49</v>
      </c>
      <c r="G92" s="16">
        <f t="shared" si="25"/>
        <v>200</v>
      </c>
      <c r="H92" s="16">
        <f t="shared" si="25"/>
        <v>-200</v>
      </c>
      <c r="I92" s="16">
        <f t="shared" si="25"/>
        <v>0</v>
      </c>
      <c r="J92" s="7"/>
      <c r="K92" s="7"/>
    </row>
    <row r="93" spans="1:11" ht="25.5" hidden="1" x14ac:dyDescent="0.2">
      <c r="A93" s="69" t="s">
        <v>80</v>
      </c>
      <c r="B93" s="33" t="s">
        <v>23</v>
      </c>
      <c r="C93" s="31" t="s">
        <v>12</v>
      </c>
      <c r="D93" s="31" t="s">
        <v>9</v>
      </c>
      <c r="E93" s="33" t="s">
        <v>90</v>
      </c>
      <c r="F93" s="33" t="s">
        <v>34</v>
      </c>
      <c r="G93" s="28">
        <v>200</v>
      </c>
      <c r="H93" s="28">
        <v>-200</v>
      </c>
      <c r="I93" s="28">
        <f>G93+H93</f>
        <v>0</v>
      </c>
      <c r="J93" s="7"/>
      <c r="K93" s="7"/>
    </row>
    <row r="94" spans="1:11" ht="18" customHeight="1" x14ac:dyDescent="0.2">
      <c r="A94" s="52" t="s">
        <v>20</v>
      </c>
      <c r="B94" s="26">
        <v>920</v>
      </c>
      <c r="C94" s="26" t="s">
        <v>12</v>
      </c>
      <c r="D94" s="26" t="s">
        <v>13</v>
      </c>
      <c r="E94" s="26"/>
      <c r="F94" s="26"/>
      <c r="G94" s="14">
        <f t="shared" ref="G94:I95" si="26">G95</f>
        <v>10471.200000000001</v>
      </c>
      <c r="H94" s="14">
        <f t="shared" si="26"/>
        <v>0</v>
      </c>
      <c r="I94" s="14">
        <f t="shared" si="26"/>
        <v>10471.200000000001</v>
      </c>
      <c r="J94" s="7"/>
      <c r="K94" s="7"/>
    </row>
    <row r="95" spans="1:11" ht="15" x14ac:dyDescent="0.2">
      <c r="A95" s="3" t="s">
        <v>45</v>
      </c>
      <c r="B95" s="26">
        <v>920</v>
      </c>
      <c r="C95" s="26" t="s">
        <v>12</v>
      </c>
      <c r="D95" s="26" t="s">
        <v>13</v>
      </c>
      <c r="E95" s="8" t="s">
        <v>46</v>
      </c>
      <c r="F95" s="26"/>
      <c r="G95" s="14">
        <f t="shared" si="26"/>
        <v>10471.200000000001</v>
      </c>
      <c r="H95" s="14">
        <f t="shared" si="26"/>
        <v>0</v>
      </c>
      <c r="I95" s="14">
        <f t="shared" si="26"/>
        <v>10471.200000000001</v>
      </c>
      <c r="J95" s="7"/>
      <c r="K95" s="7"/>
    </row>
    <row r="96" spans="1:11" ht="15" x14ac:dyDescent="0.2">
      <c r="A96" s="52" t="s">
        <v>21</v>
      </c>
      <c r="B96" s="26" t="s">
        <v>23</v>
      </c>
      <c r="C96" s="26" t="s">
        <v>12</v>
      </c>
      <c r="D96" s="26" t="s">
        <v>13</v>
      </c>
      <c r="E96" s="26" t="s">
        <v>91</v>
      </c>
      <c r="F96" s="26"/>
      <c r="G96" s="16">
        <f>G97+G100</f>
        <v>10471.200000000001</v>
      </c>
      <c r="H96" s="16">
        <f>H97+H100</f>
        <v>0</v>
      </c>
      <c r="I96" s="16">
        <f>I97+I100</f>
        <v>10471.200000000001</v>
      </c>
      <c r="J96" s="7"/>
      <c r="K96" s="7"/>
    </row>
    <row r="97" spans="1:11" ht="25.5" x14ac:dyDescent="0.2">
      <c r="A97" s="43" t="s">
        <v>81</v>
      </c>
      <c r="B97" s="26">
        <v>920</v>
      </c>
      <c r="C97" s="26" t="s">
        <v>12</v>
      </c>
      <c r="D97" s="26" t="s">
        <v>13</v>
      </c>
      <c r="E97" s="26" t="s">
        <v>91</v>
      </c>
      <c r="F97" s="26" t="s">
        <v>48</v>
      </c>
      <c r="G97" s="16">
        <f t="shared" ref="G97:I98" si="27">G98</f>
        <v>1315</v>
      </c>
      <c r="H97" s="16">
        <f t="shared" si="27"/>
        <v>-450</v>
      </c>
      <c r="I97" s="16">
        <f t="shared" si="27"/>
        <v>865</v>
      </c>
      <c r="J97" s="7"/>
      <c r="K97" s="7"/>
    </row>
    <row r="98" spans="1:11" ht="25.5" x14ac:dyDescent="0.2">
      <c r="A98" s="43" t="s">
        <v>82</v>
      </c>
      <c r="B98" s="26">
        <v>920</v>
      </c>
      <c r="C98" s="26" t="s">
        <v>12</v>
      </c>
      <c r="D98" s="26" t="s">
        <v>13</v>
      </c>
      <c r="E98" s="26" t="s">
        <v>91</v>
      </c>
      <c r="F98" s="26" t="s">
        <v>49</v>
      </c>
      <c r="G98" s="16">
        <f t="shared" si="27"/>
        <v>1315</v>
      </c>
      <c r="H98" s="16">
        <f t="shared" si="27"/>
        <v>-450</v>
      </c>
      <c r="I98" s="16">
        <f t="shared" si="27"/>
        <v>865</v>
      </c>
      <c r="J98" s="7"/>
      <c r="K98" s="7"/>
    </row>
    <row r="99" spans="1:11" ht="25.5" x14ac:dyDescent="0.2">
      <c r="A99" s="55" t="s">
        <v>83</v>
      </c>
      <c r="B99" s="31" t="s">
        <v>23</v>
      </c>
      <c r="C99" s="31" t="s">
        <v>12</v>
      </c>
      <c r="D99" s="31" t="s">
        <v>13</v>
      </c>
      <c r="E99" s="31" t="s">
        <v>91</v>
      </c>
      <c r="F99" s="31" t="s">
        <v>36</v>
      </c>
      <c r="G99" s="28">
        <v>1315</v>
      </c>
      <c r="H99" s="28">
        <v>-450</v>
      </c>
      <c r="I99" s="28">
        <f>G99+H99</f>
        <v>865</v>
      </c>
      <c r="J99" s="7"/>
      <c r="K99" s="7"/>
    </row>
    <row r="100" spans="1:11" ht="15" x14ac:dyDescent="0.2">
      <c r="A100" s="52" t="s">
        <v>50</v>
      </c>
      <c r="B100" s="26" t="s">
        <v>23</v>
      </c>
      <c r="C100" s="26" t="s">
        <v>12</v>
      </c>
      <c r="D100" s="26" t="s">
        <v>13</v>
      </c>
      <c r="E100" s="26" t="s">
        <v>91</v>
      </c>
      <c r="F100" s="26" t="s">
        <v>51</v>
      </c>
      <c r="G100" s="16">
        <f>G101</f>
        <v>9156.2000000000007</v>
      </c>
      <c r="H100" s="16">
        <f>H101</f>
        <v>450</v>
      </c>
      <c r="I100" s="16">
        <f>I101</f>
        <v>9606.2000000000007</v>
      </c>
      <c r="J100" s="7"/>
      <c r="K100" s="7"/>
    </row>
    <row r="101" spans="1:11" ht="37.5" customHeight="1" x14ac:dyDescent="0.2">
      <c r="A101" s="57" t="s">
        <v>88</v>
      </c>
      <c r="B101" s="31" t="s">
        <v>23</v>
      </c>
      <c r="C101" s="31" t="s">
        <v>12</v>
      </c>
      <c r="D101" s="31" t="s">
        <v>13</v>
      </c>
      <c r="E101" s="31" t="s">
        <v>91</v>
      </c>
      <c r="F101" s="31" t="s">
        <v>35</v>
      </c>
      <c r="G101" s="28">
        <v>9156.2000000000007</v>
      </c>
      <c r="H101" s="28">
        <v>450</v>
      </c>
      <c r="I101" s="28">
        <f>G101+H101</f>
        <v>9606.2000000000007</v>
      </c>
      <c r="J101" s="7"/>
      <c r="K101" s="7"/>
    </row>
    <row r="102" spans="1:11" ht="15" x14ac:dyDescent="0.2">
      <c r="A102" s="56" t="s">
        <v>16</v>
      </c>
      <c r="B102" s="26">
        <v>920</v>
      </c>
      <c r="C102" s="26" t="s">
        <v>12</v>
      </c>
      <c r="D102" s="26" t="s">
        <v>10</v>
      </c>
      <c r="E102" s="26"/>
      <c r="F102" s="26" t="s">
        <v>7</v>
      </c>
      <c r="G102" s="17">
        <f>G109</f>
        <v>95012.4</v>
      </c>
      <c r="H102" s="17">
        <f>H103+H109</f>
        <v>-7271.1</v>
      </c>
      <c r="I102" s="17">
        <f>SUM(G102:H102)</f>
        <v>87741.299999999988</v>
      </c>
      <c r="J102" s="7"/>
      <c r="K102" s="7"/>
    </row>
    <row r="103" spans="1:11" ht="25.5" x14ac:dyDescent="0.2">
      <c r="A103" s="52" t="s">
        <v>191</v>
      </c>
      <c r="B103" s="26">
        <v>920</v>
      </c>
      <c r="C103" s="26" t="s">
        <v>12</v>
      </c>
      <c r="D103" s="26" t="s">
        <v>10</v>
      </c>
      <c r="E103" s="26" t="s">
        <v>195</v>
      </c>
      <c r="F103" s="26"/>
      <c r="G103" s="17">
        <f t="shared" ref="G103:H107" si="28">G104</f>
        <v>0</v>
      </c>
      <c r="H103" s="17">
        <f t="shared" si="28"/>
        <v>6805.9</v>
      </c>
      <c r="I103" s="16">
        <f t="shared" ref="I103:I107" si="29">SUM(G103:H103)</f>
        <v>6805.9</v>
      </c>
      <c r="J103" s="7"/>
      <c r="K103" s="7"/>
    </row>
    <row r="104" spans="1:11" ht="25.5" x14ac:dyDescent="0.2">
      <c r="A104" s="52" t="s">
        <v>192</v>
      </c>
      <c r="B104" s="26">
        <v>920</v>
      </c>
      <c r="C104" s="26" t="s">
        <v>12</v>
      </c>
      <c r="D104" s="26" t="s">
        <v>10</v>
      </c>
      <c r="E104" s="26" t="s">
        <v>196</v>
      </c>
      <c r="F104" s="26"/>
      <c r="G104" s="17">
        <f t="shared" si="28"/>
        <v>0</v>
      </c>
      <c r="H104" s="17">
        <f t="shared" si="28"/>
        <v>6805.9</v>
      </c>
      <c r="I104" s="16">
        <f t="shared" si="29"/>
        <v>6805.9</v>
      </c>
      <c r="J104" s="7"/>
      <c r="K104" s="7"/>
    </row>
    <row r="105" spans="1:11" ht="38.25" x14ac:dyDescent="0.2">
      <c r="A105" s="52" t="s">
        <v>193</v>
      </c>
      <c r="B105" s="26">
        <v>920</v>
      </c>
      <c r="C105" s="26" t="s">
        <v>12</v>
      </c>
      <c r="D105" s="26" t="s">
        <v>10</v>
      </c>
      <c r="E105" s="26" t="s">
        <v>197</v>
      </c>
      <c r="F105" s="26"/>
      <c r="G105" s="17">
        <f t="shared" si="28"/>
        <v>0</v>
      </c>
      <c r="H105" s="17">
        <f t="shared" si="28"/>
        <v>6805.9</v>
      </c>
      <c r="I105" s="16">
        <f t="shared" si="29"/>
        <v>6805.9</v>
      </c>
      <c r="J105" s="7"/>
      <c r="K105" s="7"/>
    </row>
    <row r="106" spans="1:11" ht="25.5" x14ac:dyDescent="0.2">
      <c r="A106" s="52" t="s">
        <v>81</v>
      </c>
      <c r="B106" s="26">
        <v>920</v>
      </c>
      <c r="C106" s="26" t="s">
        <v>12</v>
      </c>
      <c r="D106" s="26" t="s">
        <v>10</v>
      </c>
      <c r="E106" s="26" t="s">
        <v>197</v>
      </c>
      <c r="F106" s="26" t="s">
        <v>48</v>
      </c>
      <c r="G106" s="17">
        <f t="shared" si="28"/>
        <v>0</v>
      </c>
      <c r="H106" s="17">
        <f t="shared" si="28"/>
        <v>6805.9</v>
      </c>
      <c r="I106" s="16">
        <f t="shared" si="29"/>
        <v>6805.9</v>
      </c>
      <c r="J106" s="7"/>
      <c r="K106" s="7"/>
    </row>
    <row r="107" spans="1:11" ht="25.5" x14ac:dyDescent="0.2">
      <c r="A107" s="52" t="s">
        <v>194</v>
      </c>
      <c r="B107" s="26">
        <v>920</v>
      </c>
      <c r="C107" s="26" t="s">
        <v>12</v>
      </c>
      <c r="D107" s="26" t="s">
        <v>10</v>
      </c>
      <c r="E107" s="26" t="s">
        <v>197</v>
      </c>
      <c r="F107" s="26" t="s">
        <v>49</v>
      </c>
      <c r="G107" s="17">
        <f t="shared" si="28"/>
        <v>0</v>
      </c>
      <c r="H107" s="17">
        <f t="shared" si="28"/>
        <v>6805.9</v>
      </c>
      <c r="I107" s="16">
        <f t="shared" si="29"/>
        <v>6805.9</v>
      </c>
      <c r="J107" s="7"/>
      <c r="K107" s="7"/>
    </row>
    <row r="108" spans="1:11" ht="25.5" x14ac:dyDescent="0.2">
      <c r="A108" s="55" t="s">
        <v>80</v>
      </c>
      <c r="B108" s="31">
        <v>920</v>
      </c>
      <c r="C108" s="31" t="s">
        <v>12</v>
      </c>
      <c r="D108" s="31" t="s">
        <v>10</v>
      </c>
      <c r="E108" s="31" t="s">
        <v>197</v>
      </c>
      <c r="F108" s="31" t="s">
        <v>34</v>
      </c>
      <c r="G108" s="28">
        <v>0</v>
      </c>
      <c r="H108" s="28">
        <f>8131.9-1326</f>
        <v>6805.9</v>
      </c>
      <c r="I108" s="28">
        <f>SUM(G108:H108)</f>
        <v>6805.9</v>
      </c>
      <c r="J108" s="7"/>
      <c r="K108" s="7"/>
    </row>
    <row r="109" spans="1:11" ht="15" x14ac:dyDescent="0.2">
      <c r="A109" s="3" t="s">
        <v>45</v>
      </c>
      <c r="B109" s="26">
        <v>920</v>
      </c>
      <c r="C109" s="26" t="s">
        <v>12</v>
      </c>
      <c r="D109" s="26" t="s">
        <v>10</v>
      </c>
      <c r="E109" s="8" t="s">
        <v>46</v>
      </c>
      <c r="F109" s="26"/>
      <c r="G109" s="17">
        <f>G115+G120+G124+G128+G132+G110</f>
        <v>95012.4</v>
      </c>
      <c r="H109" s="17">
        <f t="shared" ref="H109:I109" si="30">H115+H120+H124+H128+H132+H110</f>
        <v>-14077</v>
      </c>
      <c r="I109" s="17">
        <f t="shared" si="30"/>
        <v>80935.399999999994</v>
      </c>
      <c r="J109" s="7"/>
      <c r="K109" s="7"/>
    </row>
    <row r="110" spans="1:11" ht="28.5" customHeight="1" x14ac:dyDescent="0.2">
      <c r="A110" s="52" t="s">
        <v>156</v>
      </c>
      <c r="B110" s="26" t="s">
        <v>23</v>
      </c>
      <c r="C110" s="26" t="s">
        <v>12</v>
      </c>
      <c r="D110" s="26" t="s">
        <v>10</v>
      </c>
      <c r="E110" s="26" t="s">
        <v>157</v>
      </c>
      <c r="F110" s="27"/>
      <c r="G110" s="14">
        <f>G111</f>
        <v>51677.5</v>
      </c>
      <c r="H110" s="14">
        <f t="shared" ref="H110:I110" si="31">H111</f>
        <v>-11531.9</v>
      </c>
      <c r="I110" s="14">
        <f t="shared" si="31"/>
        <v>40145.599999999999</v>
      </c>
      <c r="J110" s="7"/>
      <c r="K110" s="7"/>
    </row>
    <row r="111" spans="1:11" ht="25.5" x14ac:dyDescent="0.2">
      <c r="A111" s="43" t="s">
        <v>81</v>
      </c>
      <c r="B111" s="26">
        <v>920</v>
      </c>
      <c r="C111" s="26" t="s">
        <v>12</v>
      </c>
      <c r="D111" s="26" t="s">
        <v>10</v>
      </c>
      <c r="E111" s="26" t="s">
        <v>157</v>
      </c>
      <c r="F111" s="26" t="s">
        <v>48</v>
      </c>
      <c r="G111" s="14">
        <f t="shared" ref="G111:I111" si="32">G112</f>
        <v>51677.5</v>
      </c>
      <c r="H111" s="14">
        <f t="shared" si="32"/>
        <v>-11531.9</v>
      </c>
      <c r="I111" s="14">
        <f t="shared" si="32"/>
        <v>40145.599999999999</v>
      </c>
      <c r="J111" s="7"/>
      <c r="K111" s="7"/>
    </row>
    <row r="112" spans="1:11" ht="25.5" x14ac:dyDescent="0.2">
      <c r="A112" s="43" t="s">
        <v>82</v>
      </c>
      <c r="B112" s="26">
        <v>920</v>
      </c>
      <c r="C112" s="26" t="s">
        <v>12</v>
      </c>
      <c r="D112" s="26" t="s">
        <v>10</v>
      </c>
      <c r="E112" s="26" t="s">
        <v>157</v>
      </c>
      <c r="F112" s="26" t="s">
        <v>49</v>
      </c>
      <c r="G112" s="14">
        <f>G114+G113</f>
        <v>51677.5</v>
      </c>
      <c r="H112" s="14">
        <f t="shared" ref="H112:I112" si="33">H114+H113</f>
        <v>-11531.9</v>
      </c>
      <c r="I112" s="14">
        <f t="shared" si="33"/>
        <v>40145.599999999999</v>
      </c>
      <c r="J112" s="7"/>
      <c r="K112" s="7"/>
    </row>
    <row r="113" spans="1:11" ht="25.5" x14ac:dyDescent="0.2">
      <c r="A113" s="69" t="s">
        <v>199</v>
      </c>
      <c r="B113" s="31" t="s">
        <v>23</v>
      </c>
      <c r="C113" s="31" t="s">
        <v>12</v>
      </c>
      <c r="D113" s="31" t="s">
        <v>10</v>
      </c>
      <c r="E113" s="31" t="s">
        <v>157</v>
      </c>
      <c r="F113" s="44" t="s">
        <v>198</v>
      </c>
      <c r="G113" s="28">
        <v>0</v>
      </c>
      <c r="H113" s="28">
        <v>36.9</v>
      </c>
      <c r="I113" s="28">
        <f>G113+H113</f>
        <v>36.9</v>
      </c>
      <c r="J113" s="7"/>
      <c r="K113" s="7"/>
    </row>
    <row r="114" spans="1:11" ht="25.5" x14ac:dyDescent="0.2">
      <c r="A114" s="69" t="s">
        <v>80</v>
      </c>
      <c r="B114" s="31" t="s">
        <v>23</v>
      </c>
      <c r="C114" s="31" t="s">
        <v>12</v>
      </c>
      <c r="D114" s="31" t="s">
        <v>10</v>
      </c>
      <c r="E114" s="31" t="s">
        <v>157</v>
      </c>
      <c r="F114" s="44" t="s">
        <v>34</v>
      </c>
      <c r="G114" s="28">
        <v>51677.5</v>
      </c>
      <c r="H114" s="28">
        <f>-7531.9-4350+350-36.9</f>
        <v>-11568.8</v>
      </c>
      <c r="I114" s="28">
        <f>G114+H114</f>
        <v>40108.699999999997</v>
      </c>
      <c r="J114" s="7"/>
      <c r="K114" s="7"/>
    </row>
    <row r="115" spans="1:11" ht="15" x14ac:dyDescent="0.2">
      <c r="A115" s="52" t="s">
        <v>17</v>
      </c>
      <c r="B115" s="26">
        <v>920</v>
      </c>
      <c r="C115" s="26" t="s">
        <v>12</v>
      </c>
      <c r="D115" s="26" t="s">
        <v>10</v>
      </c>
      <c r="E115" s="26" t="s">
        <v>92</v>
      </c>
      <c r="F115" s="26" t="s">
        <v>7</v>
      </c>
      <c r="G115" s="14">
        <f t="shared" ref="G115:I116" si="34">G116</f>
        <v>18022.7</v>
      </c>
      <c r="H115" s="14">
        <f t="shared" si="34"/>
        <v>-1945.1</v>
      </c>
      <c r="I115" s="14">
        <f t="shared" si="34"/>
        <v>16077.6</v>
      </c>
      <c r="J115" s="7"/>
      <c r="K115" s="7"/>
    </row>
    <row r="116" spans="1:11" ht="25.5" x14ac:dyDescent="0.2">
      <c r="A116" s="43" t="s">
        <v>81</v>
      </c>
      <c r="B116" s="26">
        <v>920</v>
      </c>
      <c r="C116" s="26" t="s">
        <v>12</v>
      </c>
      <c r="D116" s="26" t="s">
        <v>10</v>
      </c>
      <c r="E116" s="26" t="s">
        <v>92</v>
      </c>
      <c r="F116" s="26" t="s">
        <v>48</v>
      </c>
      <c r="G116" s="14">
        <f t="shared" si="34"/>
        <v>18022.7</v>
      </c>
      <c r="H116" s="14">
        <f t="shared" si="34"/>
        <v>-1945.1</v>
      </c>
      <c r="I116" s="14">
        <f t="shared" si="34"/>
        <v>16077.6</v>
      </c>
      <c r="J116" s="7"/>
      <c r="K116" s="7"/>
    </row>
    <row r="117" spans="1:11" ht="25.5" x14ac:dyDescent="0.2">
      <c r="A117" s="43" t="s">
        <v>82</v>
      </c>
      <c r="B117" s="26">
        <v>920</v>
      </c>
      <c r="C117" s="26" t="s">
        <v>12</v>
      </c>
      <c r="D117" s="26" t="s">
        <v>10</v>
      </c>
      <c r="E117" s="26" t="s">
        <v>92</v>
      </c>
      <c r="F117" s="26" t="s">
        <v>49</v>
      </c>
      <c r="G117" s="14">
        <f>G119+G118</f>
        <v>18022.7</v>
      </c>
      <c r="H117" s="14">
        <f>H119+H118</f>
        <v>-1945.1</v>
      </c>
      <c r="I117" s="14">
        <f>I119+I118</f>
        <v>16077.6</v>
      </c>
      <c r="J117" s="7"/>
      <c r="K117" s="7"/>
    </row>
    <row r="118" spans="1:11" ht="25.5" x14ac:dyDescent="0.2">
      <c r="A118" s="54" t="s">
        <v>83</v>
      </c>
      <c r="B118" s="44">
        <v>920</v>
      </c>
      <c r="C118" s="44" t="s">
        <v>12</v>
      </c>
      <c r="D118" s="44" t="s">
        <v>10</v>
      </c>
      <c r="E118" s="31" t="s">
        <v>92</v>
      </c>
      <c r="F118" s="44" t="s">
        <v>36</v>
      </c>
      <c r="G118" s="28">
        <v>6317.5</v>
      </c>
      <c r="H118" s="28">
        <f>-1945-350</f>
        <v>-2295</v>
      </c>
      <c r="I118" s="28">
        <f>G118+H118</f>
        <v>4022.5</v>
      </c>
      <c r="J118" s="7"/>
      <c r="K118" s="7"/>
    </row>
    <row r="119" spans="1:11" ht="25.5" x14ac:dyDescent="0.2">
      <c r="A119" s="69" t="s">
        <v>80</v>
      </c>
      <c r="B119" s="44" t="s">
        <v>23</v>
      </c>
      <c r="C119" s="44" t="s">
        <v>12</v>
      </c>
      <c r="D119" s="44" t="s">
        <v>10</v>
      </c>
      <c r="E119" s="31" t="s">
        <v>92</v>
      </c>
      <c r="F119" s="44" t="s">
        <v>34</v>
      </c>
      <c r="G119" s="28">
        <v>11705.2</v>
      </c>
      <c r="H119" s="28">
        <v>349.9</v>
      </c>
      <c r="I119" s="28">
        <f>G119+H119</f>
        <v>12055.1</v>
      </c>
      <c r="J119" s="7"/>
      <c r="K119" s="7"/>
    </row>
    <row r="120" spans="1:11" ht="15" x14ac:dyDescent="0.2">
      <c r="A120" s="52" t="s">
        <v>18</v>
      </c>
      <c r="B120" s="26">
        <v>920</v>
      </c>
      <c r="C120" s="26" t="s">
        <v>12</v>
      </c>
      <c r="D120" s="26" t="s">
        <v>10</v>
      </c>
      <c r="E120" s="26" t="s">
        <v>93</v>
      </c>
      <c r="F120" s="26"/>
      <c r="G120" s="17">
        <f>G123</f>
        <v>2300</v>
      </c>
      <c r="H120" s="17">
        <f>H123</f>
        <v>-600</v>
      </c>
      <c r="I120" s="17">
        <f>I123</f>
        <v>1700</v>
      </c>
      <c r="J120" s="7"/>
      <c r="K120" s="7"/>
    </row>
    <row r="121" spans="1:11" ht="25.5" x14ac:dyDescent="0.2">
      <c r="A121" s="43" t="s">
        <v>81</v>
      </c>
      <c r="B121" s="26">
        <v>920</v>
      </c>
      <c r="C121" s="26" t="s">
        <v>12</v>
      </c>
      <c r="D121" s="26" t="s">
        <v>10</v>
      </c>
      <c r="E121" s="26" t="s">
        <v>93</v>
      </c>
      <c r="F121" s="26" t="s">
        <v>48</v>
      </c>
      <c r="G121" s="17">
        <f t="shared" ref="G121:I122" si="35">G122</f>
        <v>2300</v>
      </c>
      <c r="H121" s="17">
        <f t="shared" si="35"/>
        <v>-600</v>
      </c>
      <c r="I121" s="17">
        <f t="shared" si="35"/>
        <v>1700</v>
      </c>
      <c r="J121" s="7"/>
      <c r="K121" s="7"/>
    </row>
    <row r="122" spans="1:11" ht="25.5" x14ac:dyDescent="0.2">
      <c r="A122" s="43" t="s">
        <v>82</v>
      </c>
      <c r="B122" s="26">
        <v>920</v>
      </c>
      <c r="C122" s="26" t="s">
        <v>12</v>
      </c>
      <c r="D122" s="26" t="s">
        <v>10</v>
      </c>
      <c r="E122" s="26" t="s">
        <v>93</v>
      </c>
      <c r="F122" s="26" t="s">
        <v>49</v>
      </c>
      <c r="G122" s="17">
        <f t="shared" si="35"/>
        <v>2300</v>
      </c>
      <c r="H122" s="17">
        <f t="shared" si="35"/>
        <v>-600</v>
      </c>
      <c r="I122" s="17">
        <f t="shared" si="35"/>
        <v>1700</v>
      </c>
      <c r="J122" s="7"/>
      <c r="K122" s="7"/>
    </row>
    <row r="123" spans="1:11" ht="25.5" x14ac:dyDescent="0.2">
      <c r="A123" s="69" t="s">
        <v>80</v>
      </c>
      <c r="B123" s="31">
        <v>920</v>
      </c>
      <c r="C123" s="31" t="s">
        <v>12</v>
      </c>
      <c r="D123" s="31" t="s">
        <v>10</v>
      </c>
      <c r="E123" s="31" t="s">
        <v>93</v>
      </c>
      <c r="F123" s="31" t="s">
        <v>34</v>
      </c>
      <c r="G123" s="28">
        <v>2300</v>
      </c>
      <c r="H123" s="28">
        <v>-600</v>
      </c>
      <c r="I123" s="28">
        <f>G123+H123</f>
        <v>1700</v>
      </c>
      <c r="J123" s="7"/>
      <c r="K123" s="7"/>
    </row>
    <row r="124" spans="1:11" ht="15" x14ac:dyDescent="0.2">
      <c r="A124" s="52" t="s">
        <v>19</v>
      </c>
      <c r="B124" s="26">
        <v>920</v>
      </c>
      <c r="C124" s="26" t="s">
        <v>12</v>
      </c>
      <c r="D124" s="26" t="s">
        <v>10</v>
      </c>
      <c r="E124" s="26" t="s">
        <v>94</v>
      </c>
      <c r="F124" s="26" t="s">
        <v>7</v>
      </c>
      <c r="G124" s="17">
        <f>G127</f>
        <v>1300</v>
      </c>
      <c r="H124" s="17">
        <f>H127</f>
        <v>0</v>
      </c>
      <c r="I124" s="17">
        <f>I127</f>
        <v>1300</v>
      </c>
      <c r="J124" s="7"/>
      <c r="K124" s="7"/>
    </row>
    <row r="125" spans="1:11" ht="25.5" x14ac:dyDescent="0.2">
      <c r="A125" s="43" t="s">
        <v>81</v>
      </c>
      <c r="B125" s="26">
        <v>920</v>
      </c>
      <c r="C125" s="26" t="s">
        <v>12</v>
      </c>
      <c r="D125" s="26" t="s">
        <v>10</v>
      </c>
      <c r="E125" s="26" t="s">
        <v>94</v>
      </c>
      <c r="F125" s="26" t="s">
        <v>48</v>
      </c>
      <c r="G125" s="17">
        <f t="shared" ref="G125:I126" si="36">G126</f>
        <v>1300</v>
      </c>
      <c r="H125" s="17">
        <f t="shared" si="36"/>
        <v>0</v>
      </c>
      <c r="I125" s="17">
        <f t="shared" si="36"/>
        <v>1300</v>
      </c>
      <c r="J125" s="7"/>
      <c r="K125" s="7"/>
    </row>
    <row r="126" spans="1:11" ht="25.5" x14ac:dyDescent="0.2">
      <c r="A126" s="43" t="s">
        <v>82</v>
      </c>
      <c r="B126" s="26">
        <v>920</v>
      </c>
      <c r="C126" s="26" t="s">
        <v>12</v>
      </c>
      <c r="D126" s="26" t="s">
        <v>10</v>
      </c>
      <c r="E126" s="26" t="s">
        <v>94</v>
      </c>
      <c r="F126" s="26" t="s">
        <v>49</v>
      </c>
      <c r="G126" s="17">
        <f t="shared" si="36"/>
        <v>1300</v>
      </c>
      <c r="H126" s="17">
        <f t="shared" si="36"/>
        <v>0</v>
      </c>
      <c r="I126" s="17">
        <f t="shared" si="36"/>
        <v>1300</v>
      </c>
      <c r="J126" s="7"/>
      <c r="K126" s="7"/>
    </row>
    <row r="127" spans="1:11" ht="25.5" x14ac:dyDescent="0.2">
      <c r="A127" s="69" t="s">
        <v>80</v>
      </c>
      <c r="B127" s="31">
        <v>920</v>
      </c>
      <c r="C127" s="31" t="s">
        <v>12</v>
      </c>
      <c r="D127" s="31" t="s">
        <v>10</v>
      </c>
      <c r="E127" s="31" t="s">
        <v>94</v>
      </c>
      <c r="F127" s="31" t="s">
        <v>34</v>
      </c>
      <c r="G127" s="28">
        <v>1300</v>
      </c>
      <c r="H127" s="28">
        <v>0</v>
      </c>
      <c r="I127" s="28">
        <f>G127+H127</f>
        <v>1300</v>
      </c>
      <c r="J127" s="7"/>
      <c r="K127" s="7"/>
    </row>
    <row r="128" spans="1:11" ht="15" x14ac:dyDescent="0.2">
      <c r="A128" s="52" t="s">
        <v>95</v>
      </c>
      <c r="B128" s="26">
        <v>920</v>
      </c>
      <c r="C128" s="26" t="s">
        <v>12</v>
      </c>
      <c r="D128" s="26" t="s">
        <v>10</v>
      </c>
      <c r="E128" s="26" t="s">
        <v>96</v>
      </c>
      <c r="F128" s="26" t="s">
        <v>7</v>
      </c>
      <c r="G128" s="17">
        <f>G131</f>
        <v>19079</v>
      </c>
      <c r="H128" s="17">
        <f>H131</f>
        <v>0</v>
      </c>
      <c r="I128" s="17">
        <f>I131</f>
        <v>19079</v>
      </c>
      <c r="J128" s="7"/>
      <c r="K128" s="7"/>
    </row>
    <row r="129" spans="1:11" ht="25.5" x14ac:dyDescent="0.2">
      <c r="A129" s="43" t="s">
        <v>81</v>
      </c>
      <c r="B129" s="26">
        <v>920</v>
      </c>
      <c r="C129" s="26" t="s">
        <v>12</v>
      </c>
      <c r="D129" s="26" t="s">
        <v>10</v>
      </c>
      <c r="E129" s="26" t="s">
        <v>96</v>
      </c>
      <c r="F129" s="26" t="s">
        <v>48</v>
      </c>
      <c r="G129" s="17">
        <f t="shared" ref="G129:I130" si="37">G130</f>
        <v>19079</v>
      </c>
      <c r="H129" s="17">
        <f t="shared" si="37"/>
        <v>0</v>
      </c>
      <c r="I129" s="17">
        <f t="shared" si="37"/>
        <v>19079</v>
      </c>
      <c r="J129" s="7"/>
      <c r="K129" s="7"/>
    </row>
    <row r="130" spans="1:11" ht="25.5" x14ac:dyDescent="0.2">
      <c r="A130" s="43" t="s">
        <v>82</v>
      </c>
      <c r="B130" s="26">
        <v>920</v>
      </c>
      <c r="C130" s="26" t="s">
        <v>12</v>
      </c>
      <c r="D130" s="26" t="s">
        <v>10</v>
      </c>
      <c r="E130" s="26" t="s">
        <v>96</v>
      </c>
      <c r="F130" s="26" t="s">
        <v>49</v>
      </c>
      <c r="G130" s="17">
        <f t="shared" si="37"/>
        <v>19079</v>
      </c>
      <c r="H130" s="17">
        <f t="shared" si="37"/>
        <v>0</v>
      </c>
      <c r="I130" s="17">
        <f t="shared" si="37"/>
        <v>19079</v>
      </c>
      <c r="J130" s="7"/>
      <c r="K130" s="7"/>
    </row>
    <row r="131" spans="1:11" ht="25.5" x14ac:dyDescent="0.2">
      <c r="A131" s="69" t="s">
        <v>80</v>
      </c>
      <c r="B131" s="31">
        <v>920</v>
      </c>
      <c r="C131" s="31" t="s">
        <v>12</v>
      </c>
      <c r="D131" s="31" t="s">
        <v>10</v>
      </c>
      <c r="E131" s="31" t="s">
        <v>96</v>
      </c>
      <c r="F131" s="31" t="s">
        <v>34</v>
      </c>
      <c r="G131" s="28">
        <v>19079</v>
      </c>
      <c r="H131" s="28">
        <v>0</v>
      </c>
      <c r="I131" s="28">
        <f>G131+H131</f>
        <v>19079</v>
      </c>
      <c r="J131" s="7"/>
      <c r="K131" s="7"/>
    </row>
    <row r="132" spans="1:11" ht="42" customHeight="1" x14ac:dyDescent="0.2">
      <c r="A132" s="67" t="s">
        <v>102</v>
      </c>
      <c r="B132" s="27" t="s">
        <v>23</v>
      </c>
      <c r="C132" s="27" t="s">
        <v>12</v>
      </c>
      <c r="D132" s="27" t="s">
        <v>10</v>
      </c>
      <c r="E132" s="26" t="s">
        <v>100</v>
      </c>
      <c r="F132" s="27"/>
      <c r="G132" s="16">
        <f t="shared" ref="G132:I134" si="38">G133</f>
        <v>2633.2</v>
      </c>
      <c r="H132" s="16">
        <f t="shared" si="38"/>
        <v>0</v>
      </c>
      <c r="I132" s="16">
        <f t="shared" si="38"/>
        <v>2633.2</v>
      </c>
      <c r="J132" s="7"/>
      <c r="K132" s="7"/>
    </row>
    <row r="133" spans="1:11" ht="27" customHeight="1" x14ac:dyDescent="0.2">
      <c r="A133" s="53" t="s">
        <v>84</v>
      </c>
      <c r="B133" s="27" t="s">
        <v>23</v>
      </c>
      <c r="C133" s="27" t="s">
        <v>12</v>
      </c>
      <c r="D133" s="27" t="s">
        <v>10</v>
      </c>
      <c r="E133" s="26" t="s">
        <v>100</v>
      </c>
      <c r="F133" s="27" t="s">
        <v>63</v>
      </c>
      <c r="G133" s="16">
        <f t="shared" si="38"/>
        <v>2633.2</v>
      </c>
      <c r="H133" s="16">
        <f t="shared" si="38"/>
        <v>0</v>
      </c>
      <c r="I133" s="16">
        <f t="shared" si="38"/>
        <v>2633.2</v>
      </c>
      <c r="J133" s="7"/>
      <c r="K133" s="7"/>
    </row>
    <row r="134" spans="1:11" ht="15" x14ac:dyDescent="0.2">
      <c r="A134" s="53" t="s">
        <v>64</v>
      </c>
      <c r="B134" s="27" t="s">
        <v>23</v>
      </c>
      <c r="C134" s="27" t="s">
        <v>12</v>
      </c>
      <c r="D134" s="27" t="s">
        <v>10</v>
      </c>
      <c r="E134" s="26" t="s">
        <v>100</v>
      </c>
      <c r="F134" s="27" t="s">
        <v>62</v>
      </c>
      <c r="G134" s="16">
        <f t="shared" si="38"/>
        <v>2633.2</v>
      </c>
      <c r="H134" s="16">
        <f t="shared" si="38"/>
        <v>0</v>
      </c>
      <c r="I134" s="16">
        <f t="shared" si="38"/>
        <v>2633.2</v>
      </c>
      <c r="J134" s="7"/>
      <c r="K134" s="7"/>
    </row>
    <row r="135" spans="1:11" ht="38.25" x14ac:dyDescent="0.2">
      <c r="A135" s="54" t="s">
        <v>86</v>
      </c>
      <c r="B135" s="44" t="s">
        <v>23</v>
      </c>
      <c r="C135" s="44" t="s">
        <v>12</v>
      </c>
      <c r="D135" s="44" t="s">
        <v>10</v>
      </c>
      <c r="E135" s="44" t="s">
        <v>100</v>
      </c>
      <c r="F135" s="44" t="s">
        <v>85</v>
      </c>
      <c r="G135" s="28">
        <v>2633.2</v>
      </c>
      <c r="H135" s="28">
        <v>0</v>
      </c>
      <c r="I135" s="28">
        <f>G135+H135</f>
        <v>2633.2</v>
      </c>
      <c r="J135" s="7"/>
      <c r="K135" s="7"/>
    </row>
    <row r="136" spans="1:11" ht="14.25" x14ac:dyDescent="0.2">
      <c r="A136" s="51" t="s">
        <v>58</v>
      </c>
      <c r="B136" s="30" t="s">
        <v>23</v>
      </c>
      <c r="C136" s="30" t="s">
        <v>25</v>
      </c>
      <c r="D136" s="30" t="s">
        <v>26</v>
      </c>
      <c r="E136" s="30"/>
      <c r="F136" s="30" t="s">
        <v>7</v>
      </c>
      <c r="G136" s="29">
        <f>G137+G143</f>
        <v>1175.1999999999998</v>
      </c>
      <c r="H136" s="29">
        <f>H137+H143</f>
        <v>0</v>
      </c>
      <c r="I136" s="29">
        <f>I137+I143</f>
        <v>1175.1999999999998</v>
      </c>
      <c r="J136" s="7"/>
      <c r="K136" s="7"/>
    </row>
    <row r="137" spans="1:11" ht="15" x14ac:dyDescent="0.2">
      <c r="A137" s="52" t="s">
        <v>28</v>
      </c>
      <c r="B137" s="26" t="s">
        <v>23</v>
      </c>
      <c r="C137" s="26" t="s">
        <v>25</v>
      </c>
      <c r="D137" s="26" t="s">
        <v>9</v>
      </c>
      <c r="E137" s="26"/>
      <c r="F137" s="26"/>
      <c r="G137" s="17">
        <f t="shared" ref="G137:I138" si="39">G138</f>
        <v>483.9</v>
      </c>
      <c r="H137" s="17">
        <f t="shared" si="39"/>
        <v>0</v>
      </c>
      <c r="I137" s="17">
        <f t="shared" si="39"/>
        <v>483.9</v>
      </c>
      <c r="J137" s="7"/>
      <c r="K137" s="7"/>
    </row>
    <row r="138" spans="1:11" ht="15" x14ac:dyDescent="0.2">
      <c r="A138" s="3" t="s">
        <v>45</v>
      </c>
      <c r="B138" s="26">
        <v>920</v>
      </c>
      <c r="C138" s="26" t="s">
        <v>25</v>
      </c>
      <c r="D138" s="26" t="s">
        <v>9</v>
      </c>
      <c r="E138" s="8" t="s">
        <v>46</v>
      </c>
      <c r="F138" s="26"/>
      <c r="G138" s="17">
        <f t="shared" si="39"/>
        <v>483.9</v>
      </c>
      <c r="H138" s="17">
        <f t="shared" si="39"/>
        <v>0</v>
      </c>
      <c r="I138" s="17">
        <f t="shared" si="39"/>
        <v>483.9</v>
      </c>
      <c r="J138" s="7"/>
      <c r="K138" s="7"/>
    </row>
    <row r="139" spans="1:11" ht="25.5" x14ac:dyDescent="0.2">
      <c r="A139" s="60" t="s">
        <v>97</v>
      </c>
      <c r="B139" s="26" t="s">
        <v>23</v>
      </c>
      <c r="C139" s="26" t="s">
        <v>25</v>
      </c>
      <c r="D139" s="26" t="s">
        <v>9</v>
      </c>
      <c r="E139" s="8" t="s">
        <v>78</v>
      </c>
      <c r="F139" s="26"/>
      <c r="G139" s="17">
        <f t="shared" ref="G139:I141" si="40">G140</f>
        <v>483.9</v>
      </c>
      <c r="H139" s="17">
        <f t="shared" si="40"/>
        <v>0</v>
      </c>
      <c r="I139" s="17">
        <f t="shared" si="40"/>
        <v>483.9</v>
      </c>
      <c r="J139" s="7"/>
      <c r="K139" s="7"/>
    </row>
    <row r="140" spans="1:11" ht="15" x14ac:dyDescent="0.2">
      <c r="A140" s="61" t="s">
        <v>71</v>
      </c>
      <c r="B140" s="26" t="s">
        <v>23</v>
      </c>
      <c r="C140" s="26" t="s">
        <v>25</v>
      </c>
      <c r="D140" s="26" t="s">
        <v>9</v>
      </c>
      <c r="E140" s="8" t="s">
        <v>78</v>
      </c>
      <c r="F140" s="26" t="s">
        <v>70</v>
      </c>
      <c r="G140" s="17">
        <f t="shared" si="40"/>
        <v>483.9</v>
      </c>
      <c r="H140" s="17">
        <f t="shared" si="40"/>
        <v>0</v>
      </c>
      <c r="I140" s="17">
        <f t="shared" si="40"/>
        <v>483.9</v>
      </c>
      <c r="J140" s="7"/>
      <c r="K140" s="7"/>
    </row>
    <row r="141" spans="1:11" ht="17.25" customHeight="1" x14ac:dyDescent="0.2">
      <c r="A141" s="62" t="s">
        <v>72</v>
      </c>
      <c r="B141" s="26" t="s">
        <v>23</v>
      </c>
      <c r="C141" s="26" t="s">
        <v>25</v>
      </c>
      <c r="D141" s="26" t="s">
        <v>9</v>
      </c>
      <c r="E141" s="8" t="s">
        <v>78</v>
      </c>
      <c r="F141" s="26" t="s">
        <v>73</v>
      </c>
      <c r="G141" s="17">
        <f t="shared" si="40"/>
        <v>483.9</v>
      </c>
      <c r="H141" s="17">
        <f t="shared" si="40"/>
        <v>0</v>
      </c>
      <c r="I141" s="17">
        <f t="shared" si="40"/>
        <v>483.9</v>
      </c>
      <c r="J141" s="7"/>
      <c r="K141" s="7"/>
    </row>
    <row r="142" spans="1:11" ht="15" x14ac:dyDescent="0.2">
      <c r="A142" s="69" t="s">
        <v>76</v>
      </c>
      <c r="B142" s="31" t="s">
        <v>23</v>
      </c>
      <c r="C142" s="31" t="s">
        <v>25</v>
      </c>
      <c r="D142" s="31" t="s">
        <v>9</v>
      </c>
      <c r="E142" s="33" t="s">
        <v>78</v>
      </c>
      <c r="F142" s="31" t="s">
        <v>37</v>
      </c>
      <c r="G142" s="28">
        <v>483.9</v>
      </c>
      <c r="H142" s="28">
        <v>0</v>
      </c>
      <c r="I142" s="28">
        <f>G142+H142</f>
        <v>483.9</v>
      </c>
      <c r="J142" s="7"/>
      <c r="K142" s="7"/>
    </row>
    <row r="143" spans="1:11" ht="15" x14ac:dyDescent="0.2">
      <c r="A143" s="52" t="s">
        <v>32</v>
      </c>
      <c r="B143" s="26" t="s">
        <v>23</v>
      </c>
      <c r="C143" s="26" t="s">
        <v>25</v>
      </c>
      <c r="D143" s="26" t="s">
        <v>10</v>
      </c>
      <c r="E143" s="26"/>
      <c r="F143" s="26"/>
      <c r="G143" s="16">
        <f>G144+G153</f>
        <v>691.3</v>
      </c>
      <c r="H143" s="16">
        <f>H144+H153</f>
        <v>0</v>
      </c>
      <c r="I143" s="16">
        <f>I144+I153</f>
        <v>691.3</v>
      </c>
      <c r="J143" s="7"/>
      <c r="K143" s="7"/>
    </row>
    <row r="144" spans="1:11" ht="38.25" x14ac:dyDescent="0.2">
      <c r="A144" s="3" t="s">
        <v>125</v>
      </c>
      <c r="B144" s="26">
        <v>920</v>
      </c>
      <c r="C144" s="26" t="s">
        <v>25</v>
      </c>
      <c r="D144" s="26" t="s">
        <v>10</v>
      </c>
      <c r="E144" s="8" t="s">
        <v>126</v>
      </c>
      <c r="F144" s="26"/>
      <c r="G144" s="16">
        <f>G145+G149</f>
        <v>591.29999999999995</v>
      </c>
      <c r="H144" s="16">
        <f>H145+H149</f>
        <v>0</v>
      </c>
      <c r="I144" s="16">
        <f>I145+I149</f>
        <v>591.29999999999995</v>
      </c>
      <c r="J144" s="7"/>
      <c r="K144" s="7"/>
    </row>
    <row r="145" spans="1:11" ht="25.5" x14ac:dyDescent="0.2">
      <c r="A145" s="3" t="s">
        <v>128</v>
      </c>
      <c r="B145" s="26" t="s">
        <v>23</v>
      </c>
      <c r="C145" s="26" t="s">
        <v>25</v>
      </c>
      <c r="D145" s="26" t="s">
        <v>10</v>
      </c>
      <c r="E145" s="8" t="s">
        <v>127</v>
      </c>
      <c r="F145" s="26"/>
      <c r="G145" s="16">
        <f>G146</f>
        <v>541.29999999999995</v>
      </c>
      <c r="H145" s="16">
        <f>H146</f>
        <v>0</v>
      </c>
      <c r="I145" s="16">
        <f>I146</f>
        <v>541.29999999999995</v>
      </c>
      <c r="J145" s="7"/>
      <c r="K145" s="7"/>
    </row>
    <row r="146" spans="1:11" ht="15" x14ac:dyDescent="0.2">
      <c r="A146" s="61" t="s">
        <v>71</v>
      </c>
      <c r="B146" s="26" t="s">
        <v>23</v>
      </c>
      <c r="C146" s="26" t="s">
        <v>25</v>
      </c>
      <c r="D146" s="26" t="s">
        <v>10</v>
      </c>
      <c r="E146" s="8" t="s">
        <v>127</v>
      </c>
      <c r="F146" s="26" t="s">
        <v>70</v>
      </c>
      <c r="G146" s="16">
        <f t="shared" ref="G146:I160" si="41">G147</f>
        <v>541.29999999999995</v>
      </c>
      <c r="H146" s="16">
        <f t="shared" si="41"/>
        <v>0</v>
      </c>
      <c r="I146" s="16">
        <f t="shared" si="41"/>
        <v>541.29999999999995</v>
      </c>
      <c r="J146" s="7"/>
      <c r="K146" s="7"/>
    </row>
    <row r="147" spans="1:11" ht="25.5" x14ac:dyDescent="0.2">
      <c r="A147" s="64" t="s">
        <v>75</v>
      </c>
      <c r="B147" s="26" t="s">
        <v>23</v>
      </c>
      <c r="C147" s="26" t="s">
        <v>25</v>
      </c>
      <c r="D147" s="26" t="s">
        <v>10</v>
      </c>
      <c r="E147" s="8" t="s">
        <v>127</v>
      </c>
      <c r="F147" s="26" t="s">
        <v>74</v>
      </c>
      <c r="G147" s="16">
        <f t="shared" si="41"/>
        <v>541.29999999999995</v>
      </c>
      <c r="H147" s="16">
        <f t="shared" si="41"/>
        <v>0</v>
      </c>
      <c r="I147" s="16">
        <f t="shared" si="41"/>
        <v>541.29999999999995</v>
      </c>
      <c r="J147" s="7"/>
      <c r="K147" s="7"/>
    </row>
    <row r="148" spans="1:11" ht="25.5" x14ac:dyDescent="0.2">
      <c r="A148" s="69" t="s">
        <v>77</v>
      </c>
      <c r="B148" s="31" t="s">
        <v>23</v>
      </c>
      <c r="C148" s="31" t="s">
        <v>25</v>
      </c>
      <c r="D148" s="31" t="s">
        <v>10</v>
      </c>
      <c r="E148" s="33" t="s">
        <v>127</v>
      </c>
      <c r="F148" s="31" t="s">
        <v>39</v>
      </c>
      <c r="G148" s="28">
        <v>541.29999999999995</v>
      </c>
      <c r="H148" s="28">
        <v>0</v>
      </c>
      <c r="I148" s="28">
        <f>G148+H148</f>
        <v>541.29999999999995</v>
      </c>
      <c r="J148" s="7"/>
      <c r="K148" s="7"/>
    </row>
    <row r="149" spans="1:11" ht="25.5" x14ac:dyDescent="0.2">
      <c r="A149" s="3" t="s">
        <v>131</v>
      </c>
      <c r="B149" s="26" t="s">
        <v>23</v>
      </c>
      <c r="C149" s="26" t="s">
        <v>25</v>
      </c>
      <c r="D149" s="26" t="s">
        <v>10</v>
      </c>
      <c r="E149" s="8" t="s">
        <v>129</v>
      </c>
      <c r="F149" s="26"/>
      <c r="G149" s="16">
        <f>G150</f>
        <v>50</v>
      </c>
      <c r="H149" s="16">
        <f>H150</f>
        <v>0</v>
      </c>
      <c r="I149" s="16">
        <f>I150</f>
        <v>50</v>
      </c>
      <c r="J149" s="7"/>
      <c r="K149" s="7"/>
    </row>
    <row r="150" spans="1:11" ht="15" x14ac:dyDescent="0.2">
      <c r="A150" s="61" t="s">
        <v>71</v>
      </c>
      <c r="B150" s="26" t="s">
        <v>23</v>
      </c>
      <c r="C150" s="26" t="s">
        <v>25</v>
      </c>
      <c r="D150" s="26" t="s">
        <v>10</v>
      </c>
      <c r="E150" s="8" t="s">
        <v>129</v>
      </c>
      <c r="F150" s="26" t="s">
        <v>70</v>
      </c>
      <c r="G150" s="16">
        <f t="shared" si="41"/>
        <v>50</v>
      </c>
      <c r="H150" s="16">
        <f t="shared" si="41"/>
        <v>0</v>
      </c>
      <c r="I150" s="16">
        <f t="shared" si="41"/>
        <v>50</v>
      </c>
      <c r="J150" s="7"/>
      <c r="K150" s="7"/>
    </row>
    <row r="151" spans="1:11" ht="25.5" x14ac:dyDescent="0.2">
      <c r="A151" s="64" t="s">
        <v>75</v>
      </c>
      <c r="B151" s="26" t="s">
        <v>23</v>
      </c>
      <c r="C151" s="26" t="s">
        <v>25</v>
      </c>
      <c r="D151" s="26" t="s">
        <v>10</v>
      </c>
      <c r="E151" s="8" t="s">
        <v>129</v>
      </c>
      <c r="F151" s="26" t="s">
        <v>74</v>
      </c>
      <c r="G151" s="16">
        <f t="shared" si="41"/>
        <v>50</v>
      </c>
      <c r="H151" s="16">
        <f t="shared" si="41"/>
        <v>0</v>
      </c>
      <c r="I151" s="16">
        <f t="shared" si="41"/>
        <v>50</v>
      </c>
      <c r="J151" s="7"/>
      <c r="K151" s="7"/>
    </row>
    <row r="152" spans="1:11" ht="25.5" x14ac:dyDescent="0.2">
      <c r="A152" s="63" t="s">
        <v>77</v>
      </c>
      <c r="B152" s="31" t="s">
        <v>23</v>
      </c>
      <c r="C152" s="31" t="s">
        <v>25</v>
      </c>
      <c r="D152" s="31" t="s">
        <v>10</v>
      </c>
      <c r="E152" s="33" t="s">
        <v>129</v>
      </c>
      <c r="F152" s="31" t="s">
        <v>39</v>
      </c>
      <c r="G152" s="28">
        <v>50</v>
      </c>
      <c r="H152" s="28">
        <v>0</v>
      </c>
      <c r="I152" s="28">
        <f>G152+H152</f>
        <v>50</v>
      </c>
      <c r="J152" s="7"/>
      <c r="K152" s="7"/>
    </row>
    <row r="153" spans="1:11" ht="15" x14ac:dyDescent="0.2">
      <c r="A153" s="3" t="s">
        <v>45</v>
      </c>
      <c r="B153" s="26">
        <v>920</v>
      </c>
      <c r="C153" s="26" t="s">
        <v>25</v>
      </c>
      <c r="D153" s="26" t="s">
        <v>10</v>
      </c>
      <c r="E153" s="8" t="s">
        <v>46</v>
      </c>
      <c r="F153" s="26"/>
      <c r="G153" s="16">
        <f>G154+G158</f>
        <v>100</v>
      </c>
      <c r="H153" s="16">
        <f>H154+H158</f>
        <v>0</v>
      </c>
      <c r="I153" s="16">
        <f>I154+I158</f>
        <v>100</v>
      </c>
      <c r="J153" s="7"/>
      <c r="K153" s="7"/>
    </row>
    <row r="154" spans="1:11" ht="19.5" customHeight="1" x14ac:dyDescent="0.2">
      <c r="A154" s="72" t="s">
        <v>143</v>
      </c>
      <c r="B154" s="26" t="s">
        <v>23</v>
      </c>
      <c r="C154" s="26" t="s">
        <v>25</v>
      </c>
      <c r="D154" s="26" t="s">
        <v>10</v>
      </c>
      <c r="E154" s="8" t="s">
        <v>106</v>
      </c>
      <c r="F154" s="26"/>
      <c r="G154" s="16">
        <f t="shared" si="41"/>
        <v>45</v>
      </c>
      <c r="H154" s="16">
        <f t="shared" si="41"/>
        <v>0</v>
      </c>
      <c r="I154" s="16">
        <f t="shared" si="41"/>
        <v>45</v>
      </c>
      <c r="J154" s="7"/>
      <c r="K154" s="7"/>
    </row>
    <row r="155" spans="1:11" ht="15" x14ac:dyDescent="0.2">
      <c r="A155" s="61" t="s">
        <v>71</v>
      </c>
      <c r="B155" s="26" t="s">
        <v>23</v>
      </c>
      <c r="C155" s="26" t="s">
        <v>25</v>
      </c>
      <c r="D155" s="26" t="s">
        <v>10</v>
      </c>
      <c r="E155" s="8" t="s">
        <v>106</v>
      </c>
      <c r="F155" s="26" t="s">
        <v>70</v>
      </c>
      <c r="G155" s="16">
        <f t="shared" si="41"/>
        <v>45</v>
      </c>
      <c r="H155" s="16">
        <f t="shared" si="41"/>
        <v>0</v>
      </c>
      <c r="I155" s="16">
        <f t="shared" si="41"/>
        <v>45</v>
      </c>
      <c r="J155" s="7"/>
      <c r="K155" s="7"/>
    </row>
    <row r="156" spans="1:11" ht="25.5" x14ac:dyDescent="0.2">
      <c r="A156" s="64" t="s">
        <v>75</v>
      </c>
      <c r="B156" s="26" t="s">
        <v>23</v>
      </c>
      <c r="C156" s="26" t="s">
        <v>25</v>
      </c>
      <c r="D156" s="26" t="s">
        <v>10</v>
      </c>
      <c r="E156" s="8" t="s">
        <v>106</v>
      </c>
      <c r="F156" s="26" t="s">
        <v>74</v>
      </c>
      <c r="G156" s="16">
        <f t="shared" si="41"/>
        <v>45</v>
      </c>
      <c r="H156" s="16">
        <f t="shared" si="41"/>
        <v>0</v>
      </c>
      <c r="I156" s="16">
        <f t="shared" si="41"/>
        <v>45</v>
      </c>
      <c r="J156" s="7"/>
      <c r="K156" s="7"/>
    </row>
    <row r="157" spans="1:11" ht="25.5" x14ac:dyDescent="0.2">
      <c r="A157" s="63" t="s">
        <v>77</v>
      </c>
      <c r="B157" s="31" t="s">
        <v>23</v>
      </c>
      <c r="C157" s="31" t="s">
        <v>25</v>
      </c>
      <c r="D157" s="31" t="s">
        <v>10</v>
      </c>
      <c r="E157" s="33" t="s">
        <v>106</v>
      </c>
      <c r="F157" s="31" t="s">
        <v>39</v>
      </c>
      <c r="G157" s="28">
        <v>45</v>
      </c>
      <c r="H157" s="28">
        <v>0</v>
      </c>
      <c r="I157" s="28">
        <f>G157+H157</f>
        <v>45</v>
      </c>
      <c r="J157" s="7"/>
      <c r="K157" s="7"/>
    </row>
    <row r="158" spans="1:11" ht="41.25" customHeight="1" x14ac:dyDescent="0.2">
      <c r="A158" s="60" t="s">
        <v>144</v>
      </c>
      <c r="B158" s="26" t="s">
        <v>23</v>
      </c>
      <c r="C158" s="26" t="s">
        <v>25</v>
      </c>
      <c r="D158" s="26" t="s">
        <v>10</v>
      </c>
      <c r="E158" s="8" t="s">
        <v>107</v>
      </c>
      <c r="F158" s="26"/>
      <c r="G158" s="16">
        <f t="shared" si="41"/>
        <v>55</v>
      </c>
      <c r="H158" s="16">
        <f t="shared" si="41"/>
        <v>0</v>
      </c>
      <c r="I158" s="16">
        <f t="shared" si="41"/>
        <v>55</v>
      </c>
      <c r="J158" s="7"/>
      <c r="K158" s="7"/>
    </row>
    <row r="159" spans="1:11" ht="25.5" x14ac:dyDescent="0.2">
      <c r="A159" s="43" t="s">
        <v>81</v>
      </c>
      <c r="B159" s="26" t="s">
        <v>23</v>
      </c>
      <c r="C159" s="26" t="s">
        <v>25</v>
      </c>
      <c r="D159" s="26" t="s">
        <v>10</v>
      </c>
      <c r="E159" s="8" t="s">
        <v>107</v>
      </c>
      <c r="F159" s="26" t="s">
        <v>48</v>
      </c>
      <c r="G159" s="16">
        <f t="shared" si="41"/>
        <v>55</v>
      </c>
      <c r="H159" s="16">
        <f t="shared" si="41"/>
        <v>0</v>
      </c>
      <c r="I159" s="16">
        <f t="shared" si="41"/>
        <v>55</v>
      </c>
      <c r="J159" s="7"/>
      <c r="K159" s="7"/>
    </row>
    <row r="160" spans="1:11" ht="25.5" x14ac:dyDescent="0.2">
      <c r="A160" s="43" t="s">
        <v>82</v>
      </c>
      <c r="B160" s="26" t="s">
        <v>23</v>
      </c>
      <c r="C160" s="26" t="s">
        <v>25</v>
      </c>
      <c r="D160" s="26" t="s">
        <v>10</v>
      </c>
      <c r="E160" s="8" t="s">
        <v>107</v>
      </c>
      <c r="F160" s="26" t="s">
        <v>49</v>
      </c>
      <c r="G160" s="16">
        <f t="shared" si="41"/>
        <v>55</v>
      </c>
      <c r="H160" s="16">
        <f t="shared" si="41"/>
        <v>0</v>
      </c>
      <c r="I160" s="16">
        <f t="shared" si="41"/>
        <v>55</v>
      </c>
      <c r="J160" s="7"/>
      <c r="K160" s="7"/>
    </row>
    <row r="161" spans="1:11" ht="25.5" x14ac:dyDescent="0.2">
      <c r="A161" s="69" t="s">
        <v>80</v>
      </c>
      <c r="B161" s="31" t="s">
        <v>23</v>
      </c>
      <c r="C161" s="31" t="s">
        <v>25</v>
      </c>
      <c r="D161" s="31" t="s">
        <v>10</v>
      </c>
      <c r="E161" s="33" t="s">
        <v>107</v>
      </c>
      <c r="F161" s="31" t="s">
        <v>34</v>
      </c>
      <c r="G161" s="28">
        <v>55</v>
      </c>
      <c r="H161" s="28">
        <v>0</v>
      </c>
      <c r="I161" s="28">
        <f>G161+H161</f>
        <v>55</v>
      </c>
      <c r="J161" s="7"/>
      <c r="K161" s="7"/>
    </row>
    <row r="162" spans="1:11" ht="33" customHeight="1" x14ac:dyDescent="0.2">
      <c r="A162" s="59" t="s">
        <v>59</v>
      </c>
      <c r="B162" s="34" t="s">
        <v>60</v>
      </c>
      <c r="C162" s="35"/>
      <c r="D162" s="35"/>
      <c r="E162" s="34"/>
      <c r="F162" s="34" t="s">
        <v>7</v>
      </c>
      <c r="G162" s="11">
        <f t="shared" ref="G162:I164" si="42">G163</f>
        <v>47417.1</v>
      </c>
      <c r="H162" s="11">
        <f t="shared" si="42"/>
        <v>0</v>
      </c>
      <c r="I162" s="11">
        <f t="shared" si="42"/>
        <v>47417.1</v>
      </c>
      <c r="J162" s="7"/>
      <c r="K162" s="7"/>
    </row>
    <row r="163" spans="1:11" ht="14.25" x14ac:dyDescent="0.2">
      <c r="A163" s="51" t="s">
        <v>61</v>
      </c>
      <c r="B163" s="36">
        <v>956</v>
      </c>
      <c r="C163" s="37">
        <v>8</v>
      </c>
      <c r="D163" s="30" t="s">
        <v>26</v>
      </c>
      <c r="E163" s="38"/>
      <c r="F163" s="36"/>
      <c r="G163" s="10">
        <f>G164+G209</f>
        <v>47417.1</v>
      </c>
      <c r="H163" s="10">
        <f>H164+H209</f>
        <v>0</v>
      </c>
      <c r="I163" s="10">
        <f>I164+I209</f>
        <v>47417.1</v>
      </c>
      <c r="J163" s="7"/>
      <c r="K163" s="7"/>
    </row>
    <row r="164" spans="1:11" ht="15" x14ac:dyDescent="0.2">
      <c r="A164" s="52" t="s">
        <v>22</v>
      </c>
      <c r="B164" s="39">
        <v>956</v>
      </c>
      <c r="C164" s="40">
        <v>8</v>
      </c>
      <c r="D164" s="40">
        <v>1</v>
      </c>
      <c r="E164" s="41"/>
      <c r="F164" s="39"/>
      <c r="G164" s="13">
        <f t="shared" si="42"/>
        <v>32703.399999999998</v>
      </c>
      <c r="H164" s="13">
        <f t="shared" si="42"/>
        <v>0</v>
      </c>
      <c r="I164" s="13">
        <f t="shared" si="42"/>
        <v>32703.399999999998</v>
      </c>
      <c r="J164" s="7"/>
      <c r="K164" s="7"/>
    </row>
    <row r="165" spans="1:11" ht="29.25" customHeight="1" x14ac:dyDescent="0.2">
      <c r="A165" s="3" t="s">
        <v>130</v>
      </c>
      <c r="B165" s="8" t="s">
        <v>60</v>
      </c>
      <c r="C165" s="9">
        <v>8</v>
      </c>
      <c r="D165" s="9">
        <v>1</v>
      </c>
      <c r="E165" s="8" t="s">
        <v>132</v>
      </c>
      <c r="F165" s="8"/>
      <c r="G165" s="14">
        <f>G166+G170+G174+G178+G186+G190+G194+G198+G206+G182+G202</f>
        <v>32703.399999999998</v>
      </c>
      <c r="H165" s="14">
        <f t="shared" ref="H165:I165" si="43">H166+H170+H174+H178+H186+H190+H194+H198+H206+H182+H202</f>
        <v>0</v>
      </c>
      <c r="I165" s="14">
        <f t="shared" si="43"/>
        <v>32703.399999999998</v>
      </c>
      <c r="J165" s="7"/>
      <c r="K165" s="7"/>
    </row>
    <row r="166" spans="1:11" ht="25.5" x14ac:dyDescent="0.2">
      <c r="A166" s="73" t="s">
        <v>117</v>
      </c>
      <c r="B166" s="74" t="s">
        <v>60</v>
      </c>
      <c r="C166" s="9">
        <v>8</v>
      </c>
      <c r="D166" s="9">
        <v>1</v>
      </c>
      <c r="E166" s="46" t="s">
        <v>133</v>
      </c>
      <c r="F166" s="8"/>
      <c r="G166" s="14">
        <f>G167</f>
        <v>9802.2000000000007</v>
      </c>
      <c r="H166" s="14">
        <f t="shared" ref="H166:I166" si="44">H167</f>
        <v>0</v>
      </c>
      <c r="I166" s="14">
        <f t="shared" si="44"/>
        <v>9802.2000000000007</v>
      </c>
      <c r="J166" s="7"/>
      <c r="K166" s="7"/>
    </row>
    <row r="167" spans="1:11" ht="28.5" customHeight="1" x14ac:dyDescent="0.2">
      <c r="A167" s="56" t="s">
        <v>66</v>
      </c>
      <c r="B167" s="75" t="s">
        <v>60</v>
      </c>
      <c r="C167" s="9">
        <v>8</v>
      </c>
      <c r="D167" s="9">
        <v>1</v>
      </c>
      <c r="E167" s="32" t="s">
        <v>133</v>
      </c>
      <c r="F167" s="8" t="s">
        <v>67</v>
      </c>
      <c r="G167" s="14">
        <f>G169</f>
        <v>9802.2000000000007</v>
      </c>
      <c r="H167" s="14">
        <f t="shared" ref="H167:I167" si="45">H169</f>
        <v>0</v>
      </c>
      <c r="I167" s="14">
        <f t="shared" si="45"/>
        <v>9802.2000000000007</v>
      </c>
      <c r="J167" s="7"/>
      <c r="K167" s="7"/>
    </row>
    <row r="168" spans="1:11" ht="15" x14ac:dyDescent="0.2">
      <c r="A168" s="56" t="s">
        <v>68</v>
      </c>
      <c r="B168" s="75" t="s">
        <v>60</v>
      </c>
      <c r="C168" s="9">
        <v>8</v>
      </c>
      <c r="D168" s="9">
        <v>1</v>
      </c>
      <c r="E168" s="32" t="s">
        <v>133</v>
      </c>
      <c r="F168" s="8" t="s">
        <v>69</v>
      </c>
      <c r="G168" s="14">
        <f>G169</f>
        <v>9802.2000000000007</v>
      </c>
      <c r="H168" s="14">
        <f t="shared" ref="H168:I168" si="46">H169</f>
        <v>0</v>
      </c>
      <c r="I168" s="14">
        <f t="shared" si="46"/>
        <v>9802.2000000000007</v>
      </c>
      <c r="J168" s="7"/>
      <c r="K168" s="7"/>
    </row>
    <row r="169" spans="1:11" ht="51" x14ac:dyDescent="0.2">
      <c r="A169" s="58" t="s">
        <v>87</v>
      </c>
      <c r="B169" s="77" t="s">
        <v>60</v>
      </c>
      <c r="C169" s="98">
        <v>8</v>
      </c>
      <c r="D169" s="98">
        <v>1</v>
      </c>
      <c r="E169" s="33" t="s">
        <v>133</v>
      </c>
      <c r="F169" s="33" t="s">
        <v>38</v>
      </c>
      <c r="G169" s="28">
        <v>9802.2000000000007</v>
      </c>
      <c r="H169" s="28">
        <v>0</v>
      </c>
      <c r="I169" s="28">
        <f>G169+H169</f>
        <v>9802.2000000000007</v>
      </c>
      <c r="J169" s="7"/>
      <c r="K169" s="7"/>
    </row>
    <row r="170" spans="1:11" ht="25.5" customHeight="1" x14ac:dyDescent="0.2">
      <c r="A170" s="76" t="s">
        <v>118</v>
      </c>
      <c r="B170" s="75" t="s">
        <v>60</v>
      </c>
      <c r="C170" s="9">
        <v>8</v>
      </c>
      <c r="D170" s="9">
        <v>1</v>
      </c>
      <c r="E170" s="32" t="s">
        <v>134</v>
      </c>
      <c r="F170" s="8"/>
      <c r="G170" s="14">
        <f t="shared" ref="G170:I172" si="47">G171</f>
        <v>2720.5</v>
      </c>
      <c r="H170" s="14">
        <f t="shared" si="47"/>
        <v>0</v>
      </c>
      <c r="I170" s="14">
        <f t="shared" si="47"/>
        <v>2720.5</v>
      </c>
      <c r="J170" s="7"/>
      <c r="K170" s="7"/>
    </row>
    <row r="171" spans="1:11" ht="25.5" x14ac:dyDescent="0.2">
      <c r="A171" s="56" t="s">
        <v>66</v>
      </c>
      <c r="B171" s="75" t="s">
        <v>60</v>
      </c>
      <c r="C171" s="9">
        <v>8</v>
      </c>
      <c r="D171" s="9">
        <v>1</v>
      </c>
      <c r="E171" s="32" t="s">
        <v>134</v>
      </c>
      <c r="F171" s="8" t="s">
        <v>67</v>
      </c>
      <c r="G171" s="14">
        <f t="shared" si="47"/>
        <v>2720.5</v>
      </c>
      <c r="H171" s="14">
        <f>H172</f>
        <v>0</v>
      </c>
      <c r="I171" s="14">
        <f>I172</f>
        <v>2720.5</v>
      </c>
      <c r="J171" s="7"/>
      <c r="K171" s="7"/>
    </row>
    <row r="172" spans="1:11" ht="15" x14ac:dyDescent="0.2">
      <c r="A172" s="56" t="s">
        <v>68</v>
      </c>
      <c r="B172" s="75" t="s">
        <v>60</v>
      </c>
      <c r="C172" s="9">
        <v>8</v>
      </c>
      <c r="D172" s="9">
        <v>1</v>
      </c>
      <c r="E172" s="32" t="s">
        <v>134</v>
      </c>
      <c r="F172" s="8" t="s">
        <v>69</v>
      </c>
      <c r="G172" s="14">
        <f t="shared" si="47"/>
        <v>2720.5</v>
      </c>
      <c r="H172" s="14">
        <f t="shared" si="47"/>
        <v>0</v>
      </c>
      <c r="I172" s="14">
        <f t="shared" si="47"/>
        <v>2720.5</v>
      </c>
      <c r="J172" s="7"/>
      <c r="K172" s="7"/>
    </row>
    <row r="173" spans="1:11" ht="15" x14ac:dyDescent="0.2">
      <c r="A173" s="58" t="s">
        <v>141</v>
      </c>
      <c r="B173" s="77" t="s">
        <v>60</v>
      </c>
      <c r="C173" s="98">
        <v>8</v>
      </c>
      <c r="D173" s="98">
        <v>1</v>
      </c>
      <c r="E173" s="33" t="s">
        <v>134</v>
      </c>
      <c r="F173" s="33" t="s">
        <v>142</v>
      </c>
      <c r="G173" s="28">
        <v>2720.5</v>
      </c>
      <c r="H173" s="28">
        <v>0</v>
      </c>
      <c r="I173" s="28">
        <f>G173+H173</f>
        <v>2720.5</v>
      </c>
      <c r="J173" s="7"/>
      <c r="K173" s="7"/>
    </row>
    <row r="174" spans="1:11" ht="25.5" x14ac:dyDescent="0.2">
      <c r="A174" s="76" t="s">
        <v>119</v>
      </c>
      <c r="B174" s="75" t="s">
        <v>60</v>
      </c>
      <c r="C174" s="9">
        <v>8</v>
      </c>
      <c r="D174" s="9">
        <v>1</v>
      </c>
      <c r="E174" s="32" t="s">
        <v>135</v>
      </c>
      <c r="F174" s="8"/>
      <c r="G174" s="14">
        <f t="shared" ref="G174:I176" si="48">G175</f>
        <v>1348.8</v>
      </c>
      <c r="H174" s="14">
        <f t="shared" si="48"/>
        <v>0</v>
      </c>
      <c r="I174" s="14">
        <f t="shared" si="48"/>
        <v>1348.8</v>
      </c>
      <c r="J174" s="7"/>
      <c r="K174" s="7"/>
    </row>
    <row r="175" spans="1:11" ht="25.5" x14ac:dyDescent="0.2">
      <c r="A175" s="56" t="s">
        <v>66</v>
      </c>
      <c r="B175" s="75" t="s">
        <v>60</v>
      </c>
      <c r="C175" s="9">
        <v>8</v>
      </c>
      <c r="D175" s="9">
        <v>1</v>
      </c>
      <c r="E175" s="32" t="s">
        <v>135</v>
      </c>
      <c r="F175" s="8" t="s">
        <v>67</v>
      </c>
      <c r="G175" s="14">
        <f t="shared" si="48"/>
        <v>1348.8</v>
      </c>
      <c r="H175" s="14">
        <f t="shared" si="48"/>
        <v>0</v>
      </c>
      <c r="I175" s="14">
        <f t="shared" si="48"/>
        <v>1348.8</v>
      </c>
      <c r="J175" s="7"/>
      <c r="K175" s="7"/>
    </row>
    <row r="176" spans="1:11" ht="15" x14ac:dyDescent="0.2">
      <c r="A176" s="56" t="s">
        <v>68</v>
      </c>
      <c r="B176" s="75" t="s">
        <v>60</v>
      </c>
      <c r="C176" s="9">
        <v>8</v>
      </c>
      <c r="D176" s="9">
        <v>1</v>
      </c>
      <c r="E176" s="32" t="s">
        <v>135</v>
      </c>
      <c r="F176" s="8" t="s">
        <v>69</v>
      </c>
      <c r="G176" s="14">
        <f t="shared" si="48"/>
        <v>1348.8</v>
      </c>
      <c r="H176" s="14">
        <f t="shared" si="48"/>
        <v>0</v>
      </c>
      <c r="I176" s="14">
        <f t="shared" si="48"/>
        <v>1348.8</v>
      </c>
      <c r="J176" s="7"/>
      <c r="K176" s="7"/>
    </row>
    <row r="177" spans="1:11" ht="15" x14ac:dyDescent="0.2">
      <c r="A177" s="58" t="s">
        <v>141</v>
      </c>
      <c r="B177" s="77" t="s">
        <v>60</v>
      </c>
      <c r="C177" s="98">
        <v>8</v>
      </c>
      <c r="D177" s="98">
        <v>1</v>
      </c>
      <c r="E177" s="33" t="s">
        <v>135</v>
      </c>
      <c r="F177" s="33" t="s">
        <v>142</v>
      </c>
      <c r="G177" s="28">
        <v>1348.8</v>
      </c>
      <c r="H177" s="28">
        <v>0</v>
      </c>
      <c r="I177" s="28">
        <f>G177+H177</f>
        <v>1348.8</v>
      </c>
      <c r="J177" s="7"/>
      <c r="K177" s="7"/>
    </row>
    <row r="178" spans="1:11" ht="25.5" x14ac:dyDescent="0.2">
      <c r="A178" s="76" t="s">
        <v>120</v>
      </c>
      <c r="B178" s="75" t="s">
        <v>60</v>
      </c>
      <c r="C178" s="9">
        <v>8</v>
      </c>
      <c r="D178" s="9">
        <v>1</v>
      </c>
      <c r="E178" s="32" t="s">
        <v>136</v>
      </c>
      <c r="F178" s="8"/>
      <c r="G178" s="14">
        <f t="shared" ref="G178:I180" si="49">G179</f>
        <v>124.8</v>
      </c>
      <c r="H178" s="14">
        <f t="shared" si="49"/>
        <v>0</v>
      </c>
      <c r="I178" s="14">
        <f>I179</f>
        <v>124.8</v>
      </c>
      <c r="J178" s="7"/>
      <c r="K178" s="7"/>
    </row>
    <row r="179" spans="1:11" ht="25.5" x14ac:dyDescent="0.2">
      <c r="A179" s="56" t="s">
        <v>66</v>
      </c>
      <c r="B179" s="75" t="s">
        <v>60</v>
      </c>
      <c r="C179" s="9">
        <v>8</v>
      </c>
      <c r="D179" s="9">
        <v>1</v>
      </c>
      <c r="E179" s="32" t="s">
        <v>136</v>
      </c>
      <c r="F179" s="8" t="s">
        <v>67</v>
      </c>
      <c r="G179" s="14">
        <f t="shared" si="49"/>
        <v>124.8</v>
      </c>
      <c r="H179" s="14">
        <f>H180</f>
        <v>0</v>
      </c>
      <c r="I179" s="14">
        <f>I180</f>
        <v>124.8</v>
      </c>
      <c r="J179" s="7"/>
      <c r="K179" s="7"/>
    </row>
    <row r="180" spans="1:11" ht="15" x14ac:dyDescent="0.2">
      <c r="A180" s="56" t="s">
        <v>68</v>
      </c>
      <c r="B180" s="75" t="s">
        <v>60</v>
      </c>
      <c r="C180" s="9">
        <v>8</v>
      </c>
      <c r="D180" s="9">
        <v>1</v>
      </c>
      <c r="E180" s="32" t="s">
        <v>136</v>
      </c>
      <c r="F180" s="8" t="s">
        <v>69</v>
      </c>
      <c r="G180" s="14">
        <f t="shared" si="49"/>
        <v>124.8</v>
      </c>
      <c r="H180" s="14">
        <f t="shared" si="49"/>
        <v>0</v>
      </c>
      <c r="I180" s="14">
        <f t="shared" si="49"/>
        <v>124.8</v>
      </c>
      <c r="J180" s="7"/>
      <c r="K180" s="7"/>
    </row>
    <row r="181" spans="1:11" ht="15" x14ac:dyDescent="0.2">
      <c r="A181" s="58" t="s">
        <v>141</v>
      </c>
      <c r="B181" s="77" t="s">
        <v>60</v>
      </c>
      <c r="C181" s="98">
        <v>8</v>
      </c>
      <c r="D181" s="98">
        <v>1</v>
      </c>
      <c r="E181" s="33" t="s">
        <v>136</v>
      </c>
      <c r="F181" s="33" t="s">
        <v>142</v>
      </c>
      <c r="G181" s="28">
        <v>124.8</v>
      </c>
      <c r="H181" s="28">
        <v>0</v>
      </c>
      <c r="I181" s="28">
        <f>G181+H181</f>
        <v>124.8</v>
      </c>
      <c r="J181" s="7"/>
      <c r="K181" s="7"/>
    </row>
    <row r="182" spans="1:11" ht="51" x14ac:dyDescent="0.2">
      <c r="A182" s="3" t="s">
        <v>172</v>
      </c>
      <c r="B182" s="92" t="s">
        <v>60</v>
      </c>
      <c r="C182" s="9">
        <v>8</v>
      </c>
      <c r="D182" s="9">
        <v>1</v>
      </c>
      <c r="E182" s="32" t="s">
        <v>171</v>
      </c>
      <c r="F182" s="8"/>
      <c r="G182" s="14">
        <f>G183</f>
        <v>140</v>
      </c>
      <c r="H182" s="14">
        <f t="shared" ref="H182:I184" si="50">H183</f>
        <v>0</v>
      </c>
      <c r="I182" s="14">
        <f t="shared" si="50"/>
        <v>140</v>
      </c>
      <c r="J182" s="7"/>
      <c r="K182" s="7"/>
    </row>
    <row r="183" spans="1:11" ht="25.5" x14ac:dyDescent="0.2">
      <c r="A183" s="56" t="s">
        <v>66</v>
      </c>
      <c r="B183" s="92" t="s">
        <v>60</v>
      </c>
      <c r="C183" s="9">
        <v>8</v>
      </c>
      <c r="D183" s="9">
        <v>1</v>
      </c>
      <c r="E183" s="32" t="s">
        <v>171</v>
      </c>
      <c r="F183" s="8" t="s">
        <v>67</v>
      </c>
      <c r="G183" s="14">
        <f>G184</f>
        <v>140</v>
      </c>
      <c r="H183" s="14">
        <f t="shared" si="50"/>
        <v>0</v>
      </c>
      <c r="I183" s="14">
        <f t="shared" si="50"/>
        <v>140</v>
      </c>
      <c r="J183" s="7"/>
      <c r="K183" s="7"/>
    </row>
    <row r="184" spans="1:11" ht="15" x14ac:dyDescent="0.2">
      <c r="A184" s="56" t="s">
        <v>68</v>
      </c>
      <c r="B184" s="92" t="s">
        <v>60</v>
      </c>
      <c r="C184" s="9">
        <v>8</v>
      </c>
      <c r="D184" s="9">
        <v>1</v>
      </c>
      <c r="E184" s="32" t="s">
        <v>171</v>
      </c>
      <c r="F184" s="8" t="s">
        <v>69</v>
      </c>
      <c r="G184" s="14">
        <f>G185</f>
        <v>140</v>
      </c>
      <c r="H184" s="14">
        <f t="shared" si="50"/>
        <v>0</v>
      </c>
      <c r="I184" s="14">
        <f t="shared" si="50"/>
        <v>140</v>
      </c>
      <c r="J184" s="7"/>
      <c r="K184" s="7"/>
    </row>
    <row r="185" spans="1:11" ht="15" x14ac:dyDescent="0.2">
      <c r="A185" s="58" t="s">
        <v>141</v>
      </c>
      <c r="B185" s="77" t="s">
        <v>60</v>
      </c>
      <c r="C185" s="98">
        <v>8</v>
      </c>
      <c r="D185" s="98">
        <v>1</v>
      </c>
      <c r="E185" s="33" t="s">
        <v>171</v>
      </c>
      <c r="F185" s="33" t="s">
        <v>142</v>
      </c>
      <c r="G185" s="28">
        <v>140</v>
      </c>
      <c r="H185" s="28">
        <v>0</v>
      </c>
      <c r="I185" s="28">
        <f>G185+H185</f>
        <v>140</v>
      </c>
      <c r="J185" s="7"/>
      <c r="K185" s="7"/>
    </row>
    <row r="186" spans="1:11" ht="25.5" x14ac:dyDescent="0.2">
      <c r="A186" s="76" t="s">
        <v>121</v>
      </c>
      <c r="B186" s="75" t="s">
        <v>60</v>
      </c>
      <c r="C186" s="9">
        <v>8</v>
      </c>
      <c r="D186" s="9">
        <v>1</v>
      </c>
      <c r="E186" s="32" t="s">
        <v>137</v>
      </c>
      <c r="F186" s="8"/>
      <c r="G186" s="14">
        <f>G187</f>
        <v>17018</v>
      </c>
      <c r="H186" s="14">
        <f t="shared" ref="H186:I186" si="51">H187</f>
        <v>0</v>
      </c>
      <c r="I186" s="14">
        <f t="shared" si="51"/>
        <v>17018</v>
      </c>
      <c r="J186" s="7"/>
      <c r="K186" s="7"/>
    </row>
    <row r="187" spans="1:11" ht="25.5" x14ac:dyDescent="0.2">
      <c r="A187" s="56" t="s">
        <v>66</v>
      </c>
      <c r="B187" s="75" t="s">
        <v>60</v>
      </c>
      <c r="C187" s="9">
        <v>8</v>
      </c>
      <c r="D187" s="9">
        <v>1</v>
      </c>
      <c r="E187" s="32" t="s">
        <v>137</v>
      </c>
      <c r="F187" s="8" t="s">
        <v>67</v>
      </c>
      <c r="G187" s="14">
        <f t="shared" ref="G187:I188" si="52">G188</f>
        <v>17018</v>
      </c>
      <c r="H187" s="14">
        <f>H188</f>
        <v>0</v>
      </c>
      <c r="I187" s="14">
        <f>I188</f>
        <v>17018</v>
      </c>
      <c r="J187" s="7"/>
      <c r="K187" s="7"/>
    </row>
    <row r="188" spans="1:11" ht="15" x14ac:dyDescent="0.2">
      <c r="A188" s="56" t="s">
        <v>68</v>
      </c>
      <c r="B188" s="75" t="s">
        <v>60</v>
      </c>
      <c r="C188" s="9">
        <v>8</v>
      </c>
      <c r="D188" s="9">
        <v>1</v>
      </c>
      <c r="E188" s="32" t="s">
        <v>137</v>
      </c>
      <c r="F188" s="8" t="s">
        <v>69</v>
      </c>
      <c r="G188" s="14">
        <f t="shared" si="52"/>
        <v>17018</v>
      </c>
      <c r="H188" s="14">
        <f t="shared" si="52"/>
        <v>0</v>
      </c>
      <c r="I188" s="14">
        <f t="shared" si="52"/>
        <v>17018</v>
      </c>
      <c r="J188" s="7"/>
      <c r="K188" s="7"/>
    </row>
    <row r="189" spans="1:11" ht="51" x14ac:dyDescent="0.2">
      <c r="A189" s="58" t="s">
        <v>87</v>
      </c>
      <c r="B189" s="77" t="s">
        <v>60</v>
      </c>
      <c r="C189" s="98">
        <v>8</v>
      </c>
      <c r="D189" s="98">
        <v>1</v>
      </c>
      <c r="E189" s="33" t="s">
        <v>137</v>
      </c>
      <c r="F189" s="33" t="s">
        <v>38</v>
      </c>
      <c r="G189" s="28">
        <v>17018</v>
      </c>
      <c r="H189" s="28">
        <v>0</v>
      </c>
      <c r="I189" s="28">
        <f>G189+H189</f>
        <v>17018</v>
      </c>
      <c r="J189" s="7"/>
      <c r="K189" s="7"/>
    </row>
    <row r="190" spans="1:11" ht="25.5" x14ac:dyDescent="0.2">
      <c r="A190" s="76" t="s">
        <v>122</v>
      </c>
      <c r="B190" s="75" t="s">
        <v>60</v>
      </c>
      <c r="C190" s="9">
        <v>8</v>
      </c>
      <c r="D190" s="9">
        <v>1</v>
      </c>
      <c r="E190" s="32" t="s">
        <v>138</v>
      </c>
      <c r="F190" s="8"/>
      <c r="G190" s="14">
        <f t="shared" ref="G190:I192" si="53">G191</f>
        <v>572.29999999999995</v>
      </c>
      <c r="H190" s="14">
        <f t="shared" si="53"/>
        <v>0</v>
      </c>
      <c r="I190" s="14">
        <f t="shared" si="53"/>
        <v>572.29999999999995</v>
      </c>
      <c r="J190" s="7"/>
      <c r="K190" s="7"/>
    </row>
    <row r="191" spans="1:11" ht="25.5" x14ac:dyDescent="0.2">
      <c r="A191" s="56" t="s">
        <v>66</v>
      </c>
      <c r="B191" s="75" t="s">
        <v>60</v>
      </c>
      <c r="C191" s="9">
        <v>8</v>
      </c>
      <c r="D191" s="9">
        <v>1</v>
      </c>
      <c r="E191" s="32" t="s">
        <v>138</v>
      </c>
      <c r="F191" s="8" t="s">
        <v>67</v>
      </c>
      <c r="G191" s="14">
        <f t="shared" si="53"/>
        <v>572.29999999999995</v>
      </c>
      <c r="H191" s="14">
        <f>H192</f>
        <v>0</v>
      </c>
      <c r="I191" s="14">
        <f>I192</f>
        <v>572.29999999999995</v>
      </c>
      <c r="J191" s="7"/>
      <c r="K191" s="7"/>
    </row>
    <row r="192" spans="1:11" ht="15" x14ac:dyDescent="0.2">
      <c r="A192" s="56" t="s">
        <v>68</v>
      </c>
      <c r="B192" s="75" t="s">
        <v>60</v>
      </c>
      <c r="C192" s="9">
        <v>8</v>
      </c>
      <c r="D192" s="9">
        <v>1</v>
      </c>
      <c r="E192" s="32" t="s">
        <v>138</v>
      </c>
      <c r="F192" s="8" t="s">
        <v>69</v>
      </c>
      <c r="G192" s="14">
        <f t="shared" si="53"/>
        <v>572.29999999999995</v>
      </c>
      <c r="H192" s="14">
        <f t="shared" si="53"/>
        <v>0</v>
      </c>
      <c r="I192" s="14">
        <f t="shared" si="53"/>
        <v>572.29999999999995</v>
      </c>
      <c r="J192" s="7"/>
      <c r="K192" s="7"/>
    </row>
    <row r="193" spans="1:11" ht="15" x14ac:dyDescent="0.2">
      <c r="A193" s="58" t="s">
        <v>141</v>
      </c>
      <c r="B193" s="77" t="s">
        <v>60</v>
      </c>
      <c r="C193" s="98">
        <v>8</v>
      </c>
      <c r="D193" s="98">
        <v>1</v>
      </c>
      <c r="E193" s="33" t="s">
        <v>138</v>
      </c>
      <c r="F193" s="33" t="s">
        <v>142</v>
      </c>
      <c r="G193" s="28">
        <v>572.29999999999995</v>
      </c>
      <c r="H193" s="28">
        <v>0</v>
      </c>
      <c r="I193" s="28">
        <f>G193+H193</f>
        <v>572.29999999999995</v>
      </c>
      <c r="J193" s="7"/>
      <c r="K193" s="7"/>
    </row>
    <row r="194" spans="1:11" ht="38.25" x14ac:dyDescent="0.2">
      <c r="A194" s="76" t="s">
        <v>123</v>
      </c>
      <c r="B194" s="75" t="s">
        <v>60</v>
      </c>
      <c r="C194" s="9">
        <v>8</v>
      </c>
      <c r="D194" s="9">
        <v>1</v>
      </c>
      <c r="E194" s="32" t="s">
        <v>139</v>
      </c>
      <c r="F194" s="8"/>
      <c r="G194" s="14">
        <f t="shared" ref="G194:I196" si="54">G195</f>
        <v>200</v>
      </c>
      <c r="H194" s="14">
        <f t="shared" si="54"/>
        <v>0</v>
      </c>
      <c r="I194" s="14">
        <f t="shared" si="54"/>
        <v>200</v>
      </c>
      <c r="J194" s="7"/>
      <c r="K194" s="7"/>
    </row>
    <row r="195" spans="1:11" ht="25.5" x14ac:dyDescent="0.2">
      <c r="A195" s="56" t="s">
        <v>66</v>
      </c>
      <c r="B195" s="75" t="s">
        <v>60</v>
      </c>
      <c r="C195" s="9">
        <v>8</v>
      </c>
      <c r="D195" s="9">
        <v>1</v>
      </c>
      <c r="E195" s="32" t="s">
        <v>139</v>
      </c>
      <c r="F195" s="8" t="s">
        <v>67</v>
      </c>
      <c r="G195" s="14">
        <f t="shared" si="54"/>
        <v>200</v>
      </c>
      <c r="H195" s="14">
        <f t="shared" si="54"/>
        <v>0</v>
      </c>
      <c r="I195" s="14">
        <f t="shared" si="54"/>
        <v>200</v>
      </c>
      <c r="J195" s="7"/>
      <c r="K195" s="7"/>
    </row>
    <row r="196" spans="1:11" ht="15" x14ac:dyDescent="0.2">
      <c r="A196" s="56" t="s">
        <v>68</v>
      </c>
      <c r="B196" s="75" t="s">
        <v>60</v>
      </c>
      <c r="C196" s="9">
        <v>8</v>
      </c>
      <c r="D196" s="9">
        <v>1</v>
      </c>
      <c r="E196" s="32" t="s">
        <v>139</v>
      </c>
      <c r="F196" s="8" t="s">
        <v>69</v>
      </c>
      <c r="G196" s="14">
        <f t="shared" si="54"/>
        <v>200</v>
      </c>
      <c r="H196" s="14">
        <f t="shared" si="54"/>
        <v>0</v>
      </c>
      <c r="I196" s="14">
        <f t="shared" si="54"/>
        <v>200</v>
      </c>
      <c r="J196" s="7"/>
      <c r="K196" s="7"/>
    </row>
    <row r="197" spans="1:11" ht="15" x14ac:dyDescent="0.2">
      <c r="A197" s="58" t="s">
        <v>141</v>
      </c>
      <c r="B197" s="77" t="s">
        <v>60</v>
      </c>
      <c r="C197" s="98">
        <v>8</v>
      </c>
      <c r="D197" s="98">
        <v>1</v>
      </c>
      <c r="E197" s="33" t="s">
        <v>139</v>
      </c>
      <c r="F197" s="33" t="s">
        <v>142</v>
      </c>
      <c r="G197" s="28">
        <v>200</v>
      </c>
      <c r="H197" s="28">
        <v>0</v>
      </c>
      <c r="I197" s="28">
        <f>G197+H197</f>
        <v>200</v>
      </c>
      <c r="J197" s="7"/>
      <c r="K197" s="7"/>
    </row>
    <row r="198" spans="1:11" ht="15" x14ac:dyDescent="0.2">
      <c r="A198" s="76" t="s">
        <v>124</v>
      </c>
      <c r="B198" s="75" t="s">
        <v>60</v>
      </c>
      <c r="C198" s="9">
        <v>8</v>
      </c>
      <c r="D198" s="9">
        <v>1</v>
      </c>
      <c r="E198" s="32" t="s">
        <v>140</v>
      </c>
      <c r="F198" s="8"/>
      <c r="G198" s="14">
        <f t="shared" ref="G198:I199" si="55">G199</f>
        <v>150</v>
      </c>
      <c r="H198" s="14">
        <f t="shared" si="55"/>
        <v>0</v>
      </c>
      <c r="I198" s="14">
        <f t="shared" si="55"/>
        <v>150</v>
      </c>
      <c r="J198" s="7"/>
      <c r="K198" s="7"/>
    </row>
    <row r="199" spans="1:11" ht="25.5" x14ac:dyDescent="0.2">
      <c r="A199" s="56" t="s">
        <v>66</v>
      </c>
      <c r="B199" s="75" t="s">
        <v>60</v>
      </c>
      <c r="C199" s="9">
        <v>8</v>
      </c>
      <c r="D199" s="9">
        <v>1</v>
      </c>
      <c r="E199" s="32" t="s">
        <v>140</v>
      </c>
      <c r="F199" s="8" t="s">
        <v>67</v>
      </c>
      <c r="G199" s="66">
        <f t="shared" si="55"/>
        <v>150</v>
      </c>
      <c r="H199" s="66">
        <f>H200</f>
        <v>0</v>
      </c>
      <c r="I199" s="66">
        <f>I200</f>
        <v>150</v>
      </c>
      <c r="J199" s="7"/>
      <c r="K199" s="7"/>
    </row>
    <row r="200" spans="1:11" ht="15" x14ac:dyDescent="0.2">
      <c r="A200" s="56" t="s">
        <v>68</v>
      </c>
      <c r="B200" s="75" t="s">
        <v>60</v>
      </c>
      <c r="C200" s="9">
        <v>8</v>
      </c>
      <c r="D200" s="9">
        <v>1</v>
      </c>
      <c r="E200" s="32" t="s">
        <v>140</v>
      </c>
      <c r="F200" s="8" t="s">
        <v>69</v>
      </c>
      <c r="G200" s="14">
        <f>G201</f>
        <v>150</v>
      </c>
      <c r="H200" s="14">
        <f>H201</f>
        <v>0</v>
      </c>
      <c r="I200" s="14">
        <f>I201</f>
        <v>150</v>
      </c>
      <c r="J200" s="7"/>
      <c r="K200" s="7"/>
    </row>
    <row r="201" spans="1:11" ht="15" x14ac:dyDescent="0.2">
      <c r="A201" s="91" t="s">
        <v>141</v>
      </c>
      <c r="B201" s="77" t="s">
        <v>60</v>
      </c>
      <c r="C201" s="98">
        <v>8</v>
      </c>
      <c r="D201" s="98">
        <v>1</v>
      </c>
      <c r="E201" s="33" t="s">
        <v>140</v>
      </c>
      <c r="F201" s="33" t="s">
        <v>142</v>
      </c>
      <c r="G201" s="28">
        <v>150</v>
      </c>
      <c r="H201" s="28">
        <v>0</v>
      </c>
      <c r="I201" s="28">
        <f>G201+H201</f>
        <v>150</v>
      </c>
      <c r="J201" s="7"/>
      <c r="K201" s="7"/>
    </row>
    <row r="202" spans="1:11" ht="29.25" customHeight="1" x14ac:dyDescent="0.2">
      <c r="A202" s="56" t="s">
        <v>177</v>
      </c>
      <c r="B202" s="93" t="s">
        <v>60</v>
      </c>
      <c r="C202" s="9">
        <v>8</v>
      </c>
      <c r="D202" s="9">
        <v>1</v>
      </c>
      <c r="E202" s="32" t="s">
        <v>178</v>
      </c>
      <c r="F202" s="8"/>
      <c r="G202" s="66">
        <f>G204</f>
        <v>326.8</v>
      </c>
      <c r="H202" s="66">
        <f>H204</f>
        <v>0</v>
      </c>
      <c r="I202" s="66">
        <f>I204</f>
        <v>326.8</v>
      </c>
      <c r="J202" s="7"/>
      <c r="K202" s="7"/>
    </row>
    <row r="203" spans="1:11" ht="25.5" x14ac:dyDescent="0.2">
      <c r="A203" s="56" t="s">
        <v>66</v>
      </c>
      <c r="B203" s="75" t="s">
        <v>60</v>
      </c>
      <c r="C203" s="9">
        <v>8</v>
      </c>
      <c r="D203" s="9">
        <v>1</v>
      </c>
      <c r="E203" s="32" t="s">
        <v>178</v>
      </c>
      <c r="F203" s="8" t="s">
        <v>67</v>
      </c>
      <c r="G203" s="66">
        <f t="shared" ref="G203:I204" si="56">G204</f>
        <v>326.8</v>
      </c>
      <c r="H203" s="66">
        <f t="shared" si="56"/>
        <v>0</v>
      </c>
      <c r="I203" s="66">
        <f t="shared" si="56"/>
        <v>326.8</v>
      </c>
      <c r="J203" s="7"/>
      <c r="K203" s="7"/>
    </row>
    <row r="204" spans="1:11" ht="15" x14ac:dyDescent="0.2">
      <c r="A204" s="56" t="s">
        <v>68</v>
      </c>
      <c r="B204" s="75" t="s">
        <v>60</v>
      </c>
      <c r="C204" s="9">
        <v>8</v>
      </c>
      <c r="D204" s="9">
        <v>1</v>
      </c>
      <c r="E204" s="32" t="s">
        <v>178</v>
      </c>
      <c r="F204" s="8" t="s">
        <v>69</v>
      </c>
      <c r="G204" s="14">
        <f t="shared" si="56"/>
        <v>326.8</v>
      </c>
      <c r="H204" s="14">
        <f t="shared" si="56"/>
        <v>0</v>
      </c>
      <c r="I204" s="14">
        <f t="shared" si="56"/>
        <v>326.8</v>
      </c>
      <c r="J204" s="7"/>
      <c r="K204" s="7"/>
    </row>
    <row r="205" spans="1:11" ht="15" x14ac:dyDescent="0.2">
      <c r="A205" s="58" t="s">
        <v>141</v>
      </c>
      <c r="B205" s="77" t="s">
        <v>60</v>
      </c>
      <c r="C205" s="98">
        <v>8</v>
      </c>
      <c r="D205" s="98">
        <v>1</v>
      </c>
      <c r="E205" s="33" t="s">
        <v>178</v>
      </c>
      <c r="F205" s="33" t="s">
        <v>142</v>
      </c>
      <c r="G205" s="28">
        <v>326.8</v>
      </c>
      <c r="H205" s="28">
        <v>0</v>
      </c>
      <c r="I205" s="28">
        <f>G205+H205</f>
        <v>326.8</v>
      </c>
      <c r="J205" s="7"/>
      <c r="K205" s="7"/>
    </row>
    <row r="206" spans="1:11" ht="38.25" x14ac:dyDescent="0.2">
      <c r="A206" s="90" t="s">
        <v>169</v>
      </c>
      <c r="B206" s="75" t="s">
        <v>60</v>
      </c>
      <c r="C206" s="9">
        <v>8</v>
      </c>
      <c r="D206" s="9">
        <v>1</v>
      </c>
      <c r="E206" s="32" t="s">
        <v>170</v>
      </c>
      <c r="F206" s="32"/>
      <c r="G206" s="16">
        <f t="shared" ref="G206:I207" si="57">G207</f>
        <v>300</v>
      </c>
      <c r="H206" s="16">
        <f t="shared" si="57"/>
        <v>0</v>
      </c>
      <c r="I206" s="16">
        <f t="shared" si="57"/>
        <v>300</v>
      </c>
      <c r="J206" s="7"/>
      <c r="K206" s="7"/>
    </row>
    <row r="207" spans="1:11" ht="15" x14ac:dyDescent="0.2">
      <c r="A207" s="90" t="s">
        <v>68</v>
      </c>
      <c r="B207" s="75" t="s">
        <v>60</v>
      </c>
      <c r="C207" s="9">
        <v>8</v>
      </c>
      <c r="D207" s="9">
        <v>1</v>
      </c>
      <c r="E207" s="32" t="s">
        <v>170</v>
      </c>
      <c r="F207" s="8" t="s">
        <v>69</v>
      </c>
      <c r="G207" s="14">
        <f t="shared" si="57"/>
        <v>300</v>
      </c>
      <c r="H207" s="14">
        <f t="shared" si="57"/>
        <v>0</v>
      </c>
      <c r="I207" s="14">
        <f t="shared" si="57"/>
        <v>300</v>
      </c>
      <c r="J207" s="7"/>
      <c r="K207" s="7"/>
    </row>
    <row r="208" spans="1:11" ht="15" x14ac:dyDescent="0.2">
      <c r="A208" s="91" t="s">
        <v>141</v>
      </c>
      <c r="B208" s="77" t="s">
        <v>60</v>
      </c>
      <c r="C208" s="98">
        <v>8</v>
      </c>
      <c r="D208" s="98">
        <v>1</v>
      </c>
      <c r="E208" s="33" t="s">
        <v>170</v>
      </c>
      <c r="F208" s="33" t="s">
        <v>142</v>
      </c>
      <c r="G208" s="28">
        <v>300</v>
      </c>
      <c r="H208" s="28">
        <v>0</v>
      </c>
      <c r="I208" s="28">
        <f>G208+H208</f>
        <v>300</v>
      </c>
      <c r="J208" s="7"/>
      <c r="K208" s="7"/>
    </row>
    <row r="209" spans="1:11" ht="15" x14ac:dyDescent="0.2">
      <c r="A209" s="52" t="s">
        <v>154</v>
      </c>
      <c r="B209" s="94">
        <v>956</v>
      </c>
      <c r="C209" s="40">
        <v>8</v>
      </c>
      <c r="D209" s="40">
        <v>2</v>
      </c>
      <c r="E209" s="41"/>
      <c r="F209" s="39"/>
      <c r="G209" s="95">
        <f t="shared" ref="G209:I209" si="58">G210</f>
        <v>14713.7</v>
      </c>
      <c r="H209" s="95">
        <f t="shared" si="58"/>
        <v>0</v>
      </c>
      <c r="I209" s="13">
        <f t="shared" si="58"/>
        <v>14713.7</v>
      </c>
      <c r="J209" s="7"/>
      <c r="K209" s="7"/>
    </row>
    <row r="210" spans="1:11" ht="29.25" customHeight="1" x14ac:dyDescent="0.2">
      <c r="A210" s="3" t="s">
        <v>130</v>
      </c>
      <c r="B210" s="92" t="s">
        <v>60</v>
      </c>
      <c r="C210" s="9">
        <v>8</v>
      </c>
      <c r="D210" s="9">
        <v>2</v>
      </c>
      <c r="E210" s="8" t="s">
        <v>132</v>
      </c>
      <c r="F210" s="8"/>
      <c r="G210" s="96">
        <f t="shared" ref="G210:H210" si="59">SUM(G211,G215,G219,G223,G227)</f>
        <v>14713.7</v>
      </c>
      <c r="H210" s="96">
        <f t="shared" si="59"/>
        <v>0</v>
      </c>
      <c r="I210" s="14">
        <f>SUM(I211,I215,I219,I223,I227)</f>
        <v>14713.7</v>
      </c>
      <c r="J210" s="7"/>
      <c r="K210" s="7"/>
    </row>
    <row r="211" spans="1:11" ht="29.25" customHeight="1" x14ac:dyDescent="0.2">
      <c r="A211" s="3" t="s">
        <v>118</v>
      </c>
      <c r="B211" s="92" t="s">
        <v>60</v>
      </c>
      <c r="C211" s="9">
        <v>8</v>
      </c>
      <c r="D211" s="9">
        <v>2</v>
      </c>
      <c r="E211" s="8" t="s">
        <v>134</v>
      </c>
      <c r="F211" s="8"/>
      <c r="G211" s="96">
        <f t="shared" ref="G211:I212" si="60">G212</f>
        <v>1394.6</v>
      </c>
      <c r="H211" s="96">
        <f t="shared" si="60"/>
        <v>0</v>
      </c>
      <c r="I211" s="14">
        <f t="shared" si="60"/>
        <v>1394.6</v>
      </c>
      <c r="J211" s="7"/>
      <c r="K211" s="7"/>
    </row>
    <row r="212" spans="1:11" ht="29.25" customHeight="1" x14ac:dyDescent="0.2">
      <c r="A212" s="3" t="s">
        <v>66</v>
      </c>
      <c r="B212" s="92" t="s">
        <v>60</v>
      </c>
      <c r="C212" s="9">
        <v>8</v>
      </c>
      <c r="D212" s="9">
        <v>2</v>
      </c>
      <c r="E212" s="8" t="s">
        <v>134</v>
      </c>
      <c r="F212" s="8" t="s">
        <v>67</v>
      </c>
      <c r="G212" s="96">
        <f t="shared" si="60"/>
        <v>1394.6</v>
      </c>
      <c r="H212" s="96">
        <f t="shared" si="60"/>
        <v>0</v>
      </c>
      <c r="I212" s="14">
        <f t="shared" si="60"/>
        <v>1394.6</v>
      </c>
      <c r="J212" s="7"/>
      <c r="K212" s="7"/>
    </row>
    <row r="213" spans="1:11" ht="15" x14ac:dyDescent="0.2">
      <c r="A213" s="56" t="s">
        <v>150</v>
      </c>
      <c r="B213" s="75" t="s">
        <v>60</v>
      </c>
      <c r="C213" s="9">
        <v>8</v>
      </c>
      <c r="D213" s="9">
        <v>2</v>
      </c>
      <c r="E213" s="32" t="s">
        <v>134</v>
      </c>
      <c r="F213" s="8" t="s">
        <v>148</v>
      </c>
      <c r="G213" s="96">
        <f t="shared" ref="G213" si="61">G214</f>
        <v>1394.6</v>
      </c>
      <c r="H213" s="96">
        <f t="shared" ref="H213" si="62">H214</f>
        <v>0</v>
      </c>
      <c r="I213" s="14">
        <f t="shared" ref="I213" si="63">I214</f>
        <v>1394.6</v>
      </c>
      <c r="J213" s="7"/>
      <c r="K213" s="7"/>
    </row>
    <row r="214" spans="1:11" ht="15" x14ac:dyDescent="0.2">
      <c r="A214" s="58" t="s">
        <v>151</v>
      </c>
      <c r="B214" s="77" t="s">
        <v>60</v>
      </c>
      <c r="C214" s="98">
        <v>8</v>
      </c>
      <c r="D214" s="98">
        <v>2</v>
      </c>
      <c r="E214" s="33" t="s">
        <v>134</v>
      </c>
      <c r="F214" s="33" t="s">
        <v>149</v>
      </c>
      <c r="G214" s="97">
        <v>1394.6</v>
      </c>
      <c r="H214" s="97">
        <v>0</v>
      </c>
      <c r="I214" s="28">
        <f>G214+H214</f>
        <v>1394.6</v>
      </c>
      <c r="J214" s="7"/>
      <c r="K214" s="7"/>
    </row>
    <row r="215" spans="1:11" ht="25.5" x14ac:dyDescent="0.2">
      <c r="A215" s="56" t="s">
        <v>155</v>
      </c>
      <c r="B215" s="75" t="s">
        <v>60</v>
      </c>
      <c r="C215" s="40">
        <v>8</v>
      </c>
      <c r="D215" s="40">
        <v>2</v>
      </c>
      <c r="E215" s="32" t="s">
        <v>136</v>
      </c>
      <c r="F215" s="32"/>
      <c r="G215" s="16">
        <f>G216</f>
        <v>21</v>
      </c>
      <c r="H215" s="16">
        <f>H216</f>
        <v>0</v>
      </c>
      <c r="I215" s="16">
        <v>21</v>
      </c>
      <c r="J215" s="7"/>
      <c r="K215" s="7"/>
    </row>
    <row r="216" spans="1:11" ht="29.25" customHeight="1" x14ac:dyDescent="0.2">
      <c r="A216" s="3" t="s">
        <v>66</v>
      </c>
      <c r="B216" s="92" t="s">
        <v>60</v>
      </c>
      <c r="C216" s="9">
        <v>8</v>
      </c>
      <c r="D216" s="9">
        <v>2</v>
      </c>
      <c r="E216" s="8" t="s">
        <v>136</v>
      </c>
      <c r="F216" s="8" t="s">
        <v>67</v>
      </c>
      <c r="G216" s="14">
        <f>G217</f>
        <v>21</v>
      </c>
      <c r="H216" s="14">
        <f>H217</f>
        <v>0</v>
      </c>
      <c r="I216" s="14">
        <v>21</v>
      </c>
      <c r="J216" s="7"/>
      <c r="K216" s="7"/>
    </row>
    <row r="217" spans="1:11" ht="23.25" customHeight="1" x14ac:dyDescent="0.2">
      <c r="A217" s="56" t="s">
        <v>150</v>
      </c>
      <c r="B217" s="75" t="s">
        <v>60</v>
      </c>
      <c r="C217" s="9">
        <v>8</v>
      </c>
      <c r="D217" s="9">
        <v>2</v>
      </c>
      <c r="E217" s="32" t="s">
        <v>136</v>
      </c>
      <c r="F217" s="8" t="s">
        <v>148</v>
      </c>
      <c r="G217" s="14">
        <f t="shared" ref="G217" si="64">G218</f>
        <v>21</v>
      </c>
      <c r="H217" s="14">
        <f t="shared" ref="H217:I217" si="65">H218</f>
        <v>0</v>
      </c>
      <c r="I217" s="14">
        <f t="shared" si="65"/>
        <v>21</v>
      </c>
      <c r="J217" s="7"/>
      <c r="K217" s="7"/>
    </row>
    <row r="218" spans="1:11" ht="15" x14ac:dyDescent="0.2">
      <c r="A218" s="58" t="s">
        <v>151</v>
      </c>
      <c r="B218" s="77" t="s">
        <v>60</v>
      </c>
      <c r="C218" s="98">
        <v>8</v>
      </c>
      <c r="D218" s="98">
        <v>2</v>
      </c>
      <c r="E218" s="33" t="s">
        <v>136</v>
      </c>
      <c r="F218" s="33" t="s">
        <v>149</v>
      </c>
      <c r="G218" s="28">
        <v>21</v>
      </c>
      <c r="H218" s="28">
        <v>0</v>
      </c>
      <c r="I218" s="28">
        <f>G218+H218</f>
        <v>21</v>
      </c>
      <c r="J218" s="7"/>
      <c r="K218" s="7"/>
    </row>
    <row r="219" spans="1:11" ht="25.5" x14ac:dyDescent="0.2">
      <c r="A219" s="56" t="s">
        <v>121</v>
      </c>
      <c r="B219" s="75" t="s">
        <v>60</v>
      </c>
      <c r="C219" s="40">
        <v>8</v>
      </c>
      <c r="D219" s="40">
        <v>2</v>
      </c>
      <c r="E219" s="32" t="s">
        <v>137</v>
      </c>
      <c r="F219" s="32"/>
      <c r="G219" s="14">
        <f>G221</f>
        <v>13098</v>
      </c>
      <c r="H219" s="14">
        <f>H220</f>
        <v>0</v>
      </c>
      <c r="I219" s="14">
        <f>I221</f>
        <v>13098</v>
      </c>
      <c r="J219" s="7"/>
      <c r="K219" s="7"/>
    </row>
    <row r="220" spans="1:11" ht="25.5" x14ac:dyDescent="0.2">
      <c r="A220" s="56" t="s">
        <v>66</v>
      </c>
      <c r="B220" s="75" t="s">
        <v>60</v>
      </c>
      <c r="C220" s="40">
        <v>8</v>
      </c>
      <c r="D220" s="40">
        <v>2</v>
      </c>
      <c r="E220" s="32" t="s">
        <v>137</v>
      </c>
      <c r="F220" s="32" t="s">
        <v>67</v>
      </c>
      <c r="G220" s="14">
        <f t="shared" ref="G220:G224" si="66">G221</f>
        <v>13098</v>
      </c>
      <c r="H220" s="14">
        <f>H221</f>
        <v>0</v>
      </c>
      <c r="I220" s="14">
        <f t="shared" ref="H220:I224" si="67">I221</f>
        <v>13098</v>
      </c>
      <c r="J220" s="7"/>
      <c r="K220" s="7"/>
    </row>
    <row r="221" spans="1:11" ht="15" x14ac:dyDescent="0.2">
      <c r="A221" s="56" t="s">
        <v>150</v>
      </c>
      <c r="B221" s="75" t="s">
        <v>60</v>
      </c>
      <c r="C221" s="9">
        <v>8</v>
      </c>
      <c r="D221" s="9">
        <v>2</v>
      </c>
      <c r="E221" s="32" t="s">
        <v>137</v>
      </c>
      <c r="F221" s="8" t="s">
        <v>148</v>
      </c>
      <c r="G221" s="14">
        <f t="shared" si="66"/>
        <v>13098</v>
      </c>
      <c r="H221" s="14">
        <f t="shared" si="67"/>
        <v>0</v>
      </c>
      <c r="I221" s="14">
        <f t="shared" si="67"/>
        <v>13098</v>
      </c>
      <c r="J221" s="7"/>
      <c r="K221" s="7"/>
    </row>
    <row r="222" spans="1:11" ht="51" x14ac:dyDescent="0.2">
      <c r="A222" s="58" t="s">
        <v>153</v>
      </c>
      <c r="B222" s="77" t="s">
        <v>60</v>
      </c>
      <c r="C222" s="98">
        <v>8</v>
      </c>
      <c r="D222" s="98">
        <v>2</v>
      </c>
      <c r="E222" s="33" t="s">
        <v>137</v>
      </c>
      <c r="F222" s="33" t="s">
        <v>152</v>
      </c>
      <c r="G222" s="28">
        <v>13098</v>
      </c>
      <c r="H222" s="28">
        <v>0</v>
      </c>
      <c r="I222" s="28">
        <f>G222+H222</f>
        <v>13098</v>
      </c>
      <c r="J222" s="7"/>
      <c r="K222" s="7"/>
    </row>
    <row r="223" spans="1:11" ht="25.5" x14ac:dyDescent="0.2">
      <c r="A223" s="56" t="s">
        <v>122</v>
      </c>
      <c r="B223" s="75" t="s">
        <v>60</v>
      </c>
      <c r="C223" s="40">
        <v>8</v>
      </c>
      <c r="D223" s="40">
        <v>2</v>
      </c>
      <c r="E223" s="32" t="s">
        <v>138</v>
      </c>
      <c r="F223" s="32"/>
      <c r="G223" s="14">
        <f t="shared" si="66"/>
        <v>170.1</v>
      </c>
      <c r="H223" s="14">
        <f t="shared" si="67"/>
        <v>0</v>
      </c>
      <c r="I223" s="14">
        <f t="shared" si="67"/>
        <v>170.1</v>
      </c>
      <c r="J223" s="7"/>
      <c r="K223" s="7"/>
    </row>
    <row r="224" spans="1:11" ht="25.5" x14ac:dyDescent="0.2">
      <c r="A224" s="56" t="s">
        <v>66</v>
      </c>
      <c r="B224" s="75" t="s">
        <v>60</v>
      </c>
      <c r="C224" s="40">
        <v>8</v>
      </c>
      <c r="D224" s="40">
        <v>2</v>
      </c>
      <c r="E224" s="32" t="s">
        <v>138</v>
      </c>
      <c r="F224" s="32" t="s">
        <v>67</v>
      </c>
      <c r="G224" s="14">
        <f t="shared" si="66"/>
        <v>170.1</v>
      </c>
      <c r="H224" s="14">
        <f>H225</f>
        <v>0</v>
      </c>
      <c r="I224" s="14">
        <f t="shared" si="67"/>
        <v>170.1</v>
      </c>
      <c r="J224" s="7"/>
      <c r="K224" s="7"/>
    </row>
    <row r="225" spans="1:11" ht="15" x14ac:dyDescent="0.2">
      <c r="A225" s="56" t="s">
        <v>150</v>
      </c>
      <c r="B225" s="75" t="s">
        <v>60</v>
      </c>
      <c r="C225" s="9">
        <v>8</v>
      </c>
      <c r="D225" s="9">
        <v>2</v>
      </c>
      <c r="E225" s="32" t="s">
        <v>138</v>
      </c>
      <c r="F225" s="8" t="s">
        <v>148</v>
      </c>
      <c r="G225" s="14">
        <f t="shared" ref="G225" si="68">G226</f>
        <v>170.1</v>
      </c>
      <c r="H225" s="14">
        <f t="shared" ref="H225" si="69">H226</f>
        <v>0</v>
      </c>
      <c r="I225" s="14">
        <f t="shared" ref="I225" si="70">I226</f>
        <v>170.1</v>
      </c>
      <c r="J225" s="7"/>
      <c r="K225" s="7"/>
    </row>
    <row r="226" spans="1:11" ht="15" x14ac:dyDescent="0.2">
      <c r="A226" s="58" t="s">
        <v>151</v>
      </c>
      <c r="B226" s="77" t="s">
        <v>60</v>
      </c>
      <c r="C226" s="98">
        <v>8</v>
      </c>
      <c r="D226" s="98">
        <v>2</v>
      </c>
      <c r="E226" s="33" t="s">
        <v>138</v>
      </c>
      <c r="F226" s="33" t="s">
        <v>149</v>
      </c>
      <c r="G226" s="28">
        <v>170.1</v>
      </c>
      <c r="H226" s="28">
        <v>0</v>
      </c>
      <c r="I226" s="28">
        <f>G226+H226</f>
        <v>170.1</v>
      </c>
      <c r="J226" s="7"/>
      <c r="K226" s="7"/>
    </row>
    <row r="227" spans="1:11" ht="15" x14ac:dyDescent="0.2">
      <c r="A227" s="56" t="s">
        <v>124</v>
      </c>
      <c r="B227" s="75" t="s">
        <v>60</v>
      </c>
      <c r="C227" s="40">
        <v>8</v>
      </c>
      <c r="D227" s="40">
        <v>2</v>
      </c>
      <c r="E227" s="32" t="s">
        <v>140</v>
      </c>
      <c r="F227" s="32"/>
      <c r="G227" s="14">
        <f t="shared" ref="G227:I227" si="71">G228</f>
        <v>30</v>
      </c>
      <c r="H227" s="14">
        <f t="shared" si="71"/>
        <v>0</v>
      </c>
      <c r="I227" s="14">
        <f t="shared" si="71"/>
        <v>30</v>
      </c>
      <c r="J227" s="7"/>
      <c r="K227" s="7"/>
    </row>
    <row r="228" spans="1:11" ht="25.5" x14ac:dyDescent="0.2">
      <c r="A228" s="56" t="s">
        <v>66</v>
      </c>
      <c r="B228" s="75" t="s">
        <v>60</v>
      </c>
      <c r="C228" s="40">
        <v>8</v>
      </c>
      <c r="D228" s="40">
        <v>2</v>
      </c>
      <c r="E228" s="32" t="s">
        <v>140</v>
      </c>
      <c r="F228" s="32" t="s">
        <v>67</v>
      </c>
      <c r="G228" s="14">
        <f t="shared" ref="G228:I228" si="72">G229</f>
        <v>30</v>
      </c>
      <c r="H228" s="14">
        <f>H229</f>
        <v>0</v>
      </c>
      <c r="I228" s="14">
        <f t="shared" si="72"/>
        <v>30</v>
      </c>
      <c r="J228" s="7"/>
      <c r="K228" s="7"/>
    </row>
    <row r="229" spans="1:11" ht="16.5" customHeight="1" x14ac:dyDescent="0.2">
      <c r="A229" s="56" t="s">
        <v>150</v>
      </c>
      <c r="B229" s="75" t="s">
        <v>60</v>
      </c>
      <c r="C229" s="9">
        <v>8</v>
      </c>
      <c r="D229" s="9">
        <v>2</v>
      </c>
      <c r="E229" s="32" t="s">
        <v>140</v>
      </c>
      <c r="F229" s="8" t="s">
        <v>148</v>
      </c>
      <c r="G229" s="14">
        <f t="shared" ref="G229" si="73">G230</f>
        <v>30</v>
      </c>
      <c r="H229" s="14">
        <f t="shared" ref="H229" si="74">H230</f>
        <v>0</v>
      </c>
      <c r="I229" s="14">
        <f t="shared" ref="I229" si="75">I230</f>
        <v>30</v>
      </c>
      <c r="J229" s="7"/>
      <c r="K229" s="7"/>
    </row>
    <row r="230" spans="1:11" ht="15" x14ac:dyDescent="0.2">
      <c r="A230" s="58" t="s">
        <v>151</v>
      </c>
      <c r="B230" s="77" t="s">
        <v>60</v>
      </c>
      <c r="C230" s="98">
        <v>8</v>
      </c>
      <c r="D230" s="98">
        <v>2</v>
      </c>
      <c r="E230" s="33" t="s">
        <v>140</v>
      </c>
      <c r="F230" s="33" t="s">
        <v>149</v>
      </c>
      <c r="G230" s="28">
        <v>30</v>
      </c>
      <c r="H230" s="28">
        <v>0</v>
      </c>
      <c r="I230" s="28">
        <f>G230+H230</f>
        <v>30</v>
      </c>
      <c r="J230" s="7"/>
      <c r="K230" s="7"/>
    </row>
  </sheetData>
  <autoFilter ref="A9:F230"/>
  <customSheetViews>
    <customSheetView guid="{E021FB0C-A711-4509-BC26-BEE4D6D0121D}" scale="90" showPageBreaks="1" showGridLines="0" printArea="1" showAutoFilter="1" hiddenRows="1" hiddenColumns="1" view="pageBreakPreview" showRuler="0">
      <pane ySplit="7" topLeftCell="A223" activePane="bottomLeft" state="frozenSplit"/>
      <selection pane="bottomLeft" activeCell="L223" sqref="L223"/>
      <pageMargins left="0.9055118110236221" right="0.39370078740157483" top="0.39370078740157483" bottom="0.35433070866141736" header="0.35433070866141736" footer="0.19685039370078741"/>
      <pageSetup paperSize="9" scale="92" orientation="portrait" r:id="rId1"/>
      <headerFooter alignWithMargins="0">
        <oddFooter>&amp;C&amp;P</oddFooter>
      </headerFooter>
      <autoFilter ref="A9:F230"/>
    </customSheetView>
    <customSheetView guid="{C0DCEFD6-4378-4196-8A52-BBAE8937CBA3}" showPageBreaks="1" showGridLines="0" showAutoFilter="1" hiddenRows="1" hiddenColumns="1" view="pageBreakPreview" showRuler="0">
      <pane ySplit="6" topLeftCell="A109" activePane="bottomLeft" state="frozenSplit"/>
      <selection pane="bottomLeft" activeCell="R111" sqref="R111"/>
      <pageMargins left="0.70866141732283472" right="0.19685039370078741" top="0.19685039370078741" bottom="0.15748031496062992" header="0.15748031496062992" footer="0.19685039370078741"/>
      <pageSetup paperSize="9" scale="98" orientation="portrait" r:id="rId2"/>
      <headerFooter alignWithMargins="0">
        <oddFooter>&amp;C&amp;P</oddFooter>
      </headerFooter>
      <autoFilter ref="A9:F230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A10" sqref="A10:I10"/>
      <pageMargins left="0.9055118110236221" right="0.39370078740157483" top="0.39370078740157483" bottom="0.35433070866141736" header="0.35433070866141736" footer="0.19685039370078741"/>
      <pageSetup paperSize="9" scale="68" orientation="portrait" r:id="rId3"/>
      <headerFooter alignWithMargins="0">
        <oddFooter>&amp;C&amp;P</oddFooter>
      </headerFooter>
      <autoFilter ref="A11:F233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4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5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2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G1"/>
    </customSheetView>
    <customSheetView guid="{9AE4E90B-95AD-4E92-80AE-724EF4B3642C}" showPageBreaks="1" showGridLines="0" printArea="1" showAutoFilter="1" showRuler="0" topLeftCell="A198">
      <selection activeCell="B209" sqref="B209:D210"/>
      <pageMargins left="0.9055118110236221" right="0.39370078740157483" top="0.39370078740157483" bottom="0.35433070866141736" header="0.35433070866141736" footer="0.19685039370078741"/>
      <pageSetup paperSize="9" scale="68" orientation="portrait" r:id="rId14"/>
      <headerFooter alignWithMargins="0">
        <oddFooter>&amp;C&amp;P</oddFooter>
      </headerFooter>
      <autoFilter ref="A11:F233"/>
    </customSheetView>
    <customSheetView guid="{265E4B74-F87F-4C11-8F36-BD3184BC15DF}" scale="90" showPageBreaks="1" showGridLines="0" printArea="1" showAutoFilter="1" view="pageBreakPreview" showRuler="0">
      <pane ySplit="7" topLeftCell="A108" activePane="bottomLeft" state="frozenSplit"/>
      <selection pane="bottomLeft" activeCell="A110" sqref="A110:I114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5"/>
      <headerFooter alignWithMargins="0">
        <oddFooter>&amp;C&amp;P</oddFooter>
      </headerFooter>
      <autoFilter ref="A9:F230"/>
    </customSheetView>
  </customSheetViews>
  <mergeCells count="13">
    <mergeCell ref="G1:I1"/>
    <mergeCell ref="C10:D10"/>
    <mergeCell ref="F10:F11"/>
    <mergeCell ref="E10:E11"/>
    <mergeCell ref="A7:G7"/>
    <mergeCell ref="A10:A11"/>
    <mergeCell ref="B10:B11"/>
    <mergeCell ref="G10:G11"/>
    <mergeCell ref="D5:I5"/>
    <mergeCell ref="A8:I8"/>
    <mergeCell ref="H10:H11"/>
    <mergeCell ref="E6:I6"/>
    <mergeCell ref="E2:I3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92" orientation="portrait" r:id="rId16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tabSelected="1" view="pageBreakPreview" zoomScaleNormal="100" zoomScaleSheetLayoutView="100" workbookViewId="0">
      <selection activeCell="A6" sqref="A6"/>
    </sheetView>
  </sheetViews>
  <sheetFormatPr defaultRowHeight="12.75" x14ac:dyDescent="0.2"/>
  <cols>
    <col min="1" max="1" width="41.28515625" customWidth="1"/>
    <col min="2" max="2" width="5.85546875" customWidth="1"/>
    <col min="3" max="3" width="4.140625" customWidth="1"/>
    <col min="4" max="4" width="4.5703125" customWidth="1"/>
    <col min="6" max="6" width="5.140625" customWidth="1"/>
    <col min="7" max="7" width="13" customWidth="1"/>
    <col min="8" max="8" width="11.85546875" customWidth="1"/>
    <col min="9" max="9" width="11.28515625" customWidth="1"/>
    <col min="10" max="10" width="10.85546875" bestFit="1" customWidth="1"/>
  </cols>
  <sheetData>
    <row r="1" spans="1:11" ht="22.5" customHeight="1" x14ac:dyDescent="0.2">
      <c r="E1" s="167" t="s">
        <v>43</v>
      </c>
      <c r="F1" s="167"/>
      <c r="G1" s="167"/>
      <c r="H1" s="167"/>
      <c r="I1" s="100"/>
      <c r="J1" s="100"/>
      <c r="K1" s="100"/>
    </row>
    <row r="2" spans="1:11" ht="38.25" customHeight="1" x14ac:dyDescent="0.2">
      <c r="E2" s="176" t="s">
        <v>202</v>
      </c>
      <c r="F2" s="176"/>
      <c r="G2" s="176"/>
      <c r="H2" s="176"/>
    </row>
    <row r="3" spans="1:11" ht="9" customHeight="1" x14ac:dyDescent="0.2">
      <c r="E3" s="101"/>
      <c r="F3" s="101"/>
      <c r="G3" s="101"/>
    </row>
    <row r="4" spans="1:11" ht="4.5" customHeight="1" x14ac:dyDescent="0.2">
      <c r="E4" s="99"/>
      <c r="F4" s="99"/>
      <c r="G4" s="99"/>
    </row>
    <row r="5" spans="1:11" x14ac:dyDescent="0.2">
      <c r="A5" s="102"/>
      <c r="B5" s="102"/>
      <c r="C5" s="102"/>
      <c r="D5" s="102"/>
      <c r="E5" s="167" t="s">
        <v>181</v>
      </c>
      <c r="F5" s="167"/>
      <c r="G5" s="167"/>
      <c r="H5" s="167"/>
    </row>
    <row r="6" spans="1:11" ht="40.5" customHeight="1" x14ac:dyDescent="0.2">
      <c r="A6" s="102"/>
      <c r="B6" s="102"/>
      <c r="C6" s="102"/>
      <c r="D6" s="176" t="s">
        <v>203</v>
      </c>
      <c r="E6" s="176"/>
      <c r="F6" s="176"/>
      <c r="G6" s="176"/>
      <c r="H6" s="176"/>
    </row>
    <row r="7" spans="1:11" x14ac:dyDescent="0.2">
      <c r="A7" s="179"/>
      <c r="B7" s="179"/>
      <c r="C7" s="179"/>
      <c r="D7" s="179"/>
      <c r="E7" s="179"/>
      <c r="F7" s="179"/>
      <c r="G7" s="179"/>
      <c r="H7" s="179"/>
    </row>
    <row r="8" spans="1:11" ht="49.5" customHeight="1" x14ac:dyDescent="0.2">
      <c r="A8" s="173" t="s">
        <v>182</v>
      </c>
      <c r="B8" s="173"/>
      <c r="C8" s="173"/>
      <c r="D8" s="173"/>
      <c r="E8" s="173"/>
      <c r="F8" s="173"/>
      <c r="G8" s="173"/>
      <c r="H8" s="180"/>
    </row>
    <row r="10" spans="1:11" ht="20.25" customHeight="1" x14ac:dyDescent="0.2">
      <c r="A10" s="181" t="s">
        <v>0</v>
      </c>
      <c r="B10" s="181" t="s">
        <v>1</v>
      </c>
      <c r="C10" s="182" t="s">
        <v>2</v>
      </c>
      <c r="D10" s="182"/>
      <c r="E10" s="181" t="s">
        <v>5</v>
      </c>
      <c r="F10" s="181" t="s">
        <v>6</v>
      </c>
      <c r="G10" s="177" t="s">
        <v>42</v>
      </c>
      <c r="H10" s="178"/>
    </row>
    <row r="11" spans="1:11" ht="21.75" customHeight="1" x14ac:dyDescent="0.2">
      <c r="A11" s="181"/>
      <c r="B11" s="181"/>
      <c r="C11" s="103" t="s">
        <v>3</v>
      </c>
      <c r="D11" s="103" t="s">
        <v>4</v>
      </c>
      <c r="E11" s="181"/>
      <c r="F11" s="181"/>
      <c r="G11" s="104" t="s">
        <v>183</v>
      </c>
      <c r="H11" s="104" t="s">
        <v>184</v>
      </c>
    </row>
    <row r="12" spans="1:11" ht="21.75" customHeight="1" x14ac:dyDescent="0.2">
      <c r="A12" s="105" t="s">
        <v>14</v>
      </c>
      <c r="B12" s="103"/>
      <c r="C12" s="103"/>
      <c r="D12" s="103"/>
      <c r="E12" s="103"/>
      <c r="F12" s="103"/>
      <c r="G12" s="106">
        <f>G13+G117</f>
        <v>155136.9</v>
      </c>
      <c r="H12" s="106">
        <f>H13+H117</f>
        <v>164234</v>
      </c>
      <c r="I12" s="107"/>
      <c r="J12" s="107"/>
    </row>
    <row r="13" spans="1:11" ht="30" customHeight="1" x14ac:dyDescent="0.2">
      <c r="A13" s="108" t="s">
        <v>44</v>
      </c>
      <c r="B13" s="109">
        <v>920</v>
      </c>
      <c r="C13" s="110" t="s">
        <v>7</v>
      </c>
      <c r="D13" s="110" t="s">
        <v>7</v>
      </c>
      <c r="E13" s="110" t="s">
        <v>7</v>
      </c>
      <c r="F13" s="110" t="s">
        <v>7</v>
      </c>
      <c r="G13" s="111">
        <f>G14+G30+G37+G54+G98+G111</f>
        <v>109379.2</v>
      </c>
      <c r="H13" s="111">
        <f>H14+H30+H37+H54+H98+H111</f>
        <v>115685.6</v>
      </c>
      <c r="I13" s="7"/>
      <c r="J13" s="107"/>
    </row>
    <row r="14" spans="1:11" ht="14.25" x14ac:dyDescent="0.2">
      <c r="A14" s="112" t="s">
        <v>8</v>
      </c>
      <c r="B14" s="113">
        <v>920</v>
      </c>
      <c r="C14" s="113" t="s">
        <v>9</v>
      </c>
      <c r="D14" s="113" t="s">
        <v>26</v>
      </c>
      <c r="E14" s="113" t="s">
        <v>7</v>
      </c>
      <c r="F14" s="113" t="s">
        <v>7</v>
      </c>
      <c r="G14" s="114">
        <f>G15+G21</f>
        <v>771.5</v>
      </c>
      <c r="H14" s="114">
        <f>H15+H21</f>
        <v>809</v>
      </c>
    </row>
    <row r="15" spans="1:11" ht="51" x14ac:dyDescent="0.2">
      <c r="A15" s="115" t="s">
        <v>15</v>
      </c>
      <c r="B15" s="116" t="s">
        <v>23</v>
      </c>
      <c r="C15" s="117">
        <v>1</v>
      </c>
      <c r="D15" s="117">
        <v>3</v>
      </c>
      <c r="E15" s="118"/>
      <c r="F15" s="119" t="s">
        <v>7</v>
      </c>
      <c r="G15" s="120">
        <f t="shared" ref="G15:H19" si="0">G16</f>
        <v>608</v>
      </c>
      <c r="H15" s="120">
        <f t="shared" si="0"/>
        <v>645.5</v>
      </c>
      <c r="I15" s="7"/>
    </row>
    <row r="16" spans="1:11" ht="15" x14ac:dyDescent="0.2">
      <c r="A16" s="121" t="s">
        <v>45</v>
      </c>
      <c r="B16" s="116" t="s">
        <v>23</v>
      </c>
      <c r="C16" s="117">
        <v>1</v>
      </c>
      <c r="D16" s="117">
        <v>3</v>
      </c>
      <c r="E16" s="122" t="s">
        <v>46</v>
      </c>
      <c r="F16" s="116" t="s">
        <v>7</v>
      </c>
      <c r="G16" s="120">
        <f t="shared" si="0"/>
        <v>608</v>
      </c>
      <c r="H16" s="120">
        <f t="shared" si="0"/>
        <v>645.5</v>
      </c>
      <c r="I16" s="7"/>
      <c r="J16" s="7"/>
    </row>
    <row r="17" spans="1:9" ht="38.25" x14ac:dyDescent="0.2">
      <c r="A17" s="123" t="s">
        <v>47</v>
      </c>
      <c r="B17" s="116" t="s">
        <v>23</v>
      </c>
      <c r="C17" s="117">
        <v>1</v>
      </c>
      <c r="D17" s="117">
        <v>3</v>
      </c>
      <c r="E17" s="8" t="s">
        <v>98</v>
      </c>
      <c r="F17" s="116" t="s">
        <v>7</v>
      </c>
      <c r="G17" s="120">
        <f t="shared" si="0"/>
        <v>608</v>
      </c>
      <c r="H17" s="120">
        <f t="shared" si="0"/>
        <v>645.5</v>
      </c>
      <c r="I17" s="7"/>
    </row>
    <row r="18" spans="1:9" ht="25.5" x14ac:dyDescent="0.2">
      <c r="A18" s="124" t="s">
        <v>81</v>
      </c>
      <c r="B18" s="116" t="s">
        <v>23</v>
      </c>
      <c r="C18" s="117">
        <v>1</v>
      </c>
      <c r="D18" s="117">
        <v>3</v>
      </c>
      <c r="E18" s="8" t="s">
        <v>98</v>
      </c>
      <c r="F18" s="116" t="s">
        <v>48</v>
      </c>
      <c r="G18" s="120">
        <f t="shared" si="0"/>
        <v>608</v>
      </c>
      <c r="H18" s="120">
        <f t="shared" si="0"/>
        <v>645.5</v>
      </c>
    </row>
    <row r="19" spans="1:9" ht="38.25" x14ac:dyDescent="0.2">
      <c r="A19" s="124" t="s">
        <v>82</v>
      </c>
      <c r="B19" s="116" t="s">
        <v>23</v>
      </c>
      <c r="C19" s="117">
        <v>1</v>
      </c>
      <c r="D19" s="117">
        <v>3</v>
      </c>
      <c r="E19" s="8" t="s">
        <v>98</v>
      </c>
      <c r="F19" s="116" t="s">
        <v>49</v>
      </c>
      <c r="G19" s="120">
        <f t="shared" si="0"/>
        <v>608</v>
      </c>
      <c r="H19" s="120">
        <f t="shared" si="0"/>
        <v>645.5</v>
      </c>
    </row>
    <row r="20" spans="1:9" ht="38.25" x14ac:dyDescent="0.2">
      <c r="A20" s="125" t="s">
        <v>80</v>
      </c>
      <c r="B20" s="126" t="s">
        <v>23</v>
      </c>
      <c r="C20" s="127" t="s">
        <v>9</v>
      </c>
      <c r="D20" s="127" t="s">
        <v>10</v>
      </c>
      <c r="E20" s="33" t="s">
        <v>98</v>
      </c>
      <c r="F20" s="126" t="s">
        <v>34</v>
      </c>
      <c r="G20" s="128">
        <f>663.4-55.4</f>
        <v>608</v>
      </c>
      <c r="H20" s="128">
        <f>663.4-17.9</f>
        <v>645.5</v>
      </c>
    </row>
    <row r="21" spans="1:9" ht="15" x14ac:dyDescent="0.2">
      <c r="A21" s="115" t="s">
        <v>29</v>
      </c>
      <c r="B21" s="129" t="s">
        <v>23</v>
      </c>
      <c r="C21" s="129" t="s">
        <v>9</v>
      </c>
      <c r="D21" s="129" t="s">
        <v>31</v>
      </c>
      <c r="E21" s="129"/>
      <c r="F21" s="129"/>
      <c r="G21" s="14">
        <f>G22</f>
        <v>163.5</v>
      </c>
      <c r="H21" s="14">
        <f>H22</f>
        <v>163.5</v>
      </c>
    </row>
    <row r="22" spans="1:9" ht="15" x14ac:dyDescent="0.2">
      <c r="A22" s="121" t="s">
        <v>45</v>
      </c>
      <c r="B22" s="129" t="s">
        <v>23</v>
      </c>
      <c r="C22" s="130" t="s">
        <v>9</v>
      </c>
      <c r="D22" s="130" t="s">
        <v>31</v>
      </c>
      <c r="E22" s="122" t="s">
        <v>46</v>
      </c>
      <c r="F22" s="122"/>
      <c r="G22" s="131">
        <f>G23</f>
        <v>163.5</v>
      </c>
      <c r="H22" s="131">
        <f>H23</f>
        <v>163.5</v>
      </c>
    </row>
    <row r="23" spans="1:9" ht="25.5" x14ac:dyDescent="0.2">
      <c r="A23" s="132" t="s">
        <v>30</v>
      </c>
      <c r="B23" s="129" t="s">
        <v>23</v>
      </c>
      <c r="C23" s="118" t="s">
        <v>9</v>
      </c>
      <c r="D23" s="118" t="s">
        <v>31</v>
      </c>
      <c r="E23" s="122" t="s">
        <v>79</v>
      </c>
      <c r="F23" s="122" t="s">
        <v>7</v>
      </c>
      <c r="G23" s="131">
        <f>G24+G27</f>
        <v>163.5</v>
      </c>
      <c r="H23" s="131">
        <f>H24+H27</f>
        <v>163.5</v>
      </c>
    </row>
    <row r="24" spans="1:9" ht="25.5" x14ac:dyDescent="0.2">
      <c r="A24" s="124" t="s">
        <v>81</v>
      </c>
      <c r="B24" s="116" t="s">
        <v>23</v>
      </c>
      <c r="C24" s="118" t="s">
        <v>9</v>
      </c>
      <c r="D24" s="118" t="s">
        <v>31</v>
      </c>
      <c r="E24" s="122" t="s">
        <v>79</v>
      </c>
      <c r="F24" s="122" t="s">
        <v>48</v>
      </c>
      <c r="G24" s="131">
        <f>G25</f>
        <v>116.8</v>
      </c>
      <c r="H24" s="131">
        <f>H25</f>
        <v>116.8</v>
      </c>
    </row>
    <row r="25" spans="1:9" ht="38.25" x14ac:dyDescent="0.2">
      <c r="A25" s="124" t="s">
        <v>82</v>
      </c>
      <c r="B25" s="116" t="s">
        <v>23</v>
      </c>
      <c r="C25" s="118" t="s">
        <v>9</v>
      </c>
      <c r="D25" s="118" t="s">
        <v>31</v>
      </c>
      <c r="E25" s="122" t="s">
        <v>79</v>
      </c>
      <c r="F25" s="122" t="s">
        <v>49</v>
      </c>
      <c r="G25" s="131">
        <f>G26</f>
        <v>116.8</v>
      </c>
      <c r="H25" s="131">
        <f>H26</f>
        <v>116.8</v>
      </c>
    </row>
    <row r="26" spans="1:9" ht="38.25" x14ac:dyDescent="0.2">
      <c r="A26" s="125" t="s">
        <v>80</v>
      </c>
      <c r="B26" s="126" t="s">
        <v>23</v>
      </c>
      <c r="C26" s="127" t="s">
        <v>9</v>
      </c>
      <c r="D26" s="127" t="s">
        <v>31</v>
      </c>
      <c r="E26" s="126" t="s">
        <v>79</v>
      </c>
      <c r="F26" s="126" t="s">
        <v>34</v>
      </c>
      <c r="G26" s="128">
        <v>116.8</v>
      </c>
      <c r="H26" s="128">
        <v>116.8</v>
      </c>
    </row>
    <row r="27" spans="1:9" ht="15" x14ac:dyDescent="0.2">
      <c r="A27" s="124" t="s">
        <v>50</v>
      </c>
      <c r="B27" s="116" t="s">
        <v>23</v>
      </c>
      <c r="C27" s="118" t="s">
        <v>9</v>
      </c>
      <c r="D27" s="118" t="s">
        <v>31</v>
      </c>
      <c r="E27" s="122" t="s">
        <v>79</v>
      </c>
      <c r="F27" s="122" t="s">
        <v>51</v>
      </c>
      <c r="G27" s="133">
        <f>G28</f>
        <v>46.7</v>
      </c>
      <c r="H27" s="133">
        <f>H28</f>
        <v>46.7</v>
      </c>
    </row>
    <row r="28" spans="1:9" ht="15" x14ac:dyDescent="0.2">
      <c r="A28" s="124" t="s">
        <v>52</v>
      </c>
      <c r="B28" s="116" t="s">
        <v>23</v>
      </c>
      <c r="C28" s="118" t="s">
        <v>9</v>
      </c>
      <c r="D28" s="118" t="s">
        <v>31</v>
      </c>
      <c r="E28" s="122" t="s">
        <v>79</v>
      </c>
      <c r="F28" s="122" t="s">
        <v>53</v>
      </c>
      <c r="G28" s="133">
        <f>G29</f>
        <v>46.7</v>
      </c>
      <c r="H28" s="133">
        <f>H29</f>
        <v>46.7</v>
      </c>
    </row>
    <row r="29" spans="1:9" ht="15" x14ac:dyDescent="0.2">
      <c r="A29" s="134" t="s">
        <v>40</v>
      </c>
      <c r="B29" s="126" t="s">
        <v>23</v>
      </c>
      <c r="C29" s="127" t="s">
        <v>9</v>
      </c>
      <c r="D29" s="127" t="s">
        <v>31</v>
      </c>
      <c r="E29" s="126" t="s">
        <v>79</v>
      </c>
      <c r="F29" s="126" t="s">
        <v>41</v>
      </c>
      <c r="G29" s="128">
        <v>46.7</v>
      </c>
      <c r="H29" s="128">
        <v>46.7</v>
      </c>
    </row>
    <row r="30" spans="1:9" ht="25.5" x14ac:dyDescent="0.2">
      <c r="A30" s="135" t="s">
        <v>54</v>
      </c>
      <c r="B30" s="136" t="s">
        <v>23</v>
      </c>
      <c r="C30" s="136" t="s">
        <v>10</v>
      </c>
      <c r="D30" s="136" t="s">
        <v>26</v>
      </c>
      <c r="E30" s="136"/>
      <c r="F30" s="136"/>
      <c r="G30" s="137">
        <f t="shared" ref="G30:H31" si="1">G31</f>
        <v>1314.5</v>
      </c>
      <c r="H30" s="137">
        <f t="shared" si="1"/>
        <v>1314.5</v>
      </c>
    </row>
    <row r="31" spans="1:9" ht="15" x14ac:dyDescent="0.2">
      <c r="A31" s="138" t="s">
        <v>27</v>
      </c>
      <c r="B31" s="139" t="s">
        <v>23</v>
      </c>
      <c r="C31" s="139" t="s">
        <v>10</v>
      </c>
      <c r="D31" s="139" t="s">
        <v>25</v>
      </c>
      <c r="E31" s="140"/>
      <c r="F31" s="139"/>
      <c r="G31" s="133">
        <f t="shared" si="1"/>
        <v>1314.5</v>
      </c>
      <c r="H31" s="133">
        <f t="shared" si="1"/>
        <v>1314.5</v>
      </c>
    </row>
    <row r="32" spans="1:9" ht="15" x14ac:dyDescent="0.2">
      <c r="A32" s="121" t="s">
        <v>45</v>
      </c>
      <c r="B32" s="141" t="s">
        <v>23</v>
      </c>
      <c r="C32" s="141" t="s">
        <v>10</v>
      </c>
      <c r="D32" s="141" t="s">
        <v>25</v>
      </c>
      <c r="E32" s="122" t="s">
        <v>46</v>
      </c>
      <c r="F32" s="141"/>
      <c r="G32" s="133">
        <f>G33</f>
        <v>1314.5</v>
      </c>
      <c r="H32" s="133">
        <f>H33</f>
        <v>1314.5</v>
      </c>
    </row>
    <row r="33" spans="1:10" ht="38.25" x14ac:dyDescent="0.2">
      <c r="A33" s="53" t="s">
        <v>101</v>
      </c>
      <c r="B33" s="141" t="s">
        <v>23</v>
      </c>
      <c r="C33" s="141" t="s">
        <v>10</v>
      </c>
      <c r="D33" s="141" t="s">
        <v>25</v>
      </c>
      <c r="E33" s="122" t="s">
        <v>99</v>
      </c>
      <c r="F33" s="141"/>
      <c r="G33" s="133">
        <f t="shared" ref="G33:H35" si="2">G34</f>
        <v>1314.5</v>
      </c>
      <c r="H33" s="133">
        <f t="shared" si="2"/>
        <v>1314.5</v>
      </c>
    </row>
    <row r="34" spans="1:10" ht="25.5" x14ac:dyDescent="0.2">
      <c r="A34" s="124" t="s">
        <v>81</v>
      </c>
      <c r="B34" s="139">
        <v>920</v>
      </c>
      <c r="C34" s="141" t="s">
        <v>10</v>
      </c>
      <c r="D34" s="141" t="s">
        <v>25</v>
      </c>
      <c r="E34" s="122" t="s">
        <v>99</v>
      </c>
      <c r="F34" s="139" t="s">
        <v>48</v>
      </c>
      <c r="G34" s="133">
        <f t="shared" si="2"/>
        <v>1314.5</v>
      </c>
      <c r="H34" s="133">
        <f t="shared" si="2"/>
        <v>1314.5</v>
      </c>
    </row>
    <row r="35" spans="1:10" ht="38.25" x14ac:dyDescent="0.2">
      <c r="A35" s="124" t="s">
        <v>82</v>
      </c>
      <c r="B35" s="139">
        <v>920</v>
      </c>
      <c r="C35" s="141" t="s">
        <v>10</v>
      </c>
      <c r="D35" s="141" t="s">
        <v>25</v>
      </c>
      <c r="E35" s="122" t="s">
        <v>99</v>
      </c>
      <c r="F35" s="139" t="s">
        <v>49</v>
      </c>
      <c r="G35" s="133">
        <f t="shared" si="2"/>
        <v>1314.5</v>
      </c>
      <c r="H35" s="133">
        <f t="shared" si="2"/>
        <v>1314.5</v>
      </c>
    </row>
    <row r="36" spans="1:10" ht="38.25" x14ac:dyDescent="0.2">
      <c r="A36" s="142" t="s">
        <v>80</v>
      </c>
      <c r="B36" s="143" t="s">
        <v>23</v>
      </c>
      <c r="C36" s="143" t="s">
        <v>10</v>
      </c>
      <c r="D36" s="143" t="s">
        <v>25</v>
      </c>
      <c r="E36" s="126" t="s">
        <v>99</v>
      </c>
      <c r="F36" s="143" t="s">
        <v>34</v>
      </c>
      <c r="G36" s="128">
        <v>1314.5</v>
      </c>
      <c r="H36" s="128">
        <v>1314.5</v>
      </c>
    </row>
    <row r="37" spans="1:10" ht="19.5" customHeight="1" x14ac:dyDescent="0.2">
      <c r="A37" s="135" t="s">
        <v>55</v>
      </c>
      <c r="B37" s="136">
        <v>920</v>
      </c>
      <c r="C37" s="136" t="s">
        <v>11</v>
      </c>
      <c r="D37" s="136" t="s">
        <v>26</v>
      </c>
      <c r="E37" s="136"/>
      <c r="F37" s="136"/>
      <c r="G37" s="137">
        <f t="shared" ref="G37:H39" si="3">G38</f>
        <v>2073.1999999999998</v>
      </c>
      <c r="H37" s="137">
        <f t="shared" si="3"/>
        <v>1930.5</v>
      </c>
    </row>
    <row r="38" spans="1:10" ht="15.75" customHeight="1" x14ac:dyDescent="0.2">
      <c r="A38" s="138" t="s">
        <v>33</v>
      </c>
      <c r="B38" s="139">
        <v>920</v>
      </c>
      <c r="C38" s="139" t="s">
        <v>11</v>
      </c>
      <c r="D38" s="139" t="s">
        <v>24</v>
      </c>
      <c r="E38" s="139"/>
      <c r="F38" s="139"/>
      <c r="G38" s="133">
        <f>G39+G49</f>
        <v>2073.1999999999998</v>
      </c>
      <c r="H38" s="133">
        <f>H39+H49</f>
        <v>1930.5</v>
      </c>
    </row>
    <row r="39" spans="1:10" ht="43.5" customHeight="1" x14ac:dyDescent="0.2">
      <c r="A39" s="121" t="s">
        <v>158</v>
      </c>
      <c r="B39" s="139">
        <v>920</v>
      </c>
      <c r="C39" s="139" t="s">
        <v>11</v>
      </c>
      <c r="D39" s="139" t="s">
        <v>24</v>
      </c>
      <c r="E39" s="122" t="s">
        <v>165</v>
      </c>
      <c r="F39" s="139"/>
      <c r="G39" s="133">
        <f t="shared" si="3"/>
        <v>1186</v>
      </c>
      <c r="H39" s="133">
        <f t="shared" si="3"/>
        <v>1238.2</v>
      </c>
      <c r="J39" s="7"/>
    </row>
    <row r="40" spans="1:10" ht="25.5" x14ac:dyDescent="0.2">
      <c r="A40" s="52" t="s">
        <v>159</v>
      </c>
      <c r="B40" s="26">
        <v>920</v>
      </c>
      <c r="C40" s="26" t="s">
        <v>11</v>
      </c>
      <c r="D40" s="26" t="s">
        <v>24</v>
      </c>
      <c r="E40" s="26" t="s">
        <v>164</v>
      </c>
      <c r="F40" s="26"/>
      <c r="G40" s="14">
        <f>G41+G45</f>
        <v>1186</v>
      </c>
      <c r="H40" s="14">
        <f>H41+H45</f>
        <v>1238.2</v>
      </c>
      <c r="I40" s="14"/>
      <c r="J40" s="7"/>
    </row>
    <row r="41" spans="1:10" ht="38.25" x14ac:dyDescent="0.2">
      <c r="A41" s="52" t="s">
        <v>115</v>
      </c>
      <c r="B41" s="26">
        <v>920</v>
      </c>
      <c r="C41" s="26" t="s">
        <v>11</v>
      </c>
      <c r="D41" s="26" t="s">
        <v>24</v>
      </c>
      <c r="E41" s="26" t="s">
        <v>161</v>
      </c>
      <c r="F41" s="139"/>
      <c r="G41" s="133">
        <f>G44</f>
        <v>11.9</v>
      </c>
      <c r="H41" s="133">
        <f>H44</f>
        <v>12.4</v>
      </c>
    </row>
    <row r="42" spans="1:10" ht="27" customHeight="1" x14ac:dyDescent="0.2">
      <c r="A42" s="124" t="s">
        <v>81</v>
      </c>
      <c r="B42" s="26">
        <v>920</v>
      </c>
      <c r="C42" s="26" t="s">
        <v>11</v>
      </c>
      <c r="D42" s="26" t="s">
        <v>24</v>
      </c>
      <c r="E42" s="26" t="s">
        <v>161</v>
      </c>
      <c r="F42" s="139" t="s">
        <v>48</v>
      </c>
      <c r="G42" s="133">
        <f t="shared" ref="G42:H42" si="4">G43</f>
        <v>11.9</v>
      </c>
      <c r="H42" s="133">
        <f t="shared" si="4"/>
        <v>12.4</v>
      </c>
    </row>
    <row r="43" spans="1:10" ht="38.25" x14ac:dyDescent="0.2">
      <c r="A43" s="124" t="s">
        <v>82</v>
      </c>
      <c r="B43" s="26">
        <v>920</v>
      </c>
      <c r="C43" s="26" t="s">
        <v>11</v>
      </c>
      <c r="D43" s="26" t="s">
        <v>24</v>
      </c>
      <c r="E43" s="26" t="s">
        <v>161</v>
      </c>
      <c r="F43" s="139" t="s">
        <v>49</v>
      </c>
      <c r="G43" s="133">
        <f>G44</f>
        <v>11.9</v>
      </c>
      <c r="H43" s="133">
        <f>H44</f>
        <v>12.4</v>
      </c>
    </row>
    <row r="44" spans="1:10" ht="38.25" x14ac:dyDescent="0.2">
      <c r="A44" s="125" t="s">
        <v>80</v>
      </c>
      <c r="B44" s="31">
        <v>920</v>
      </c>
      <c r="C44" s="31" t="s">
        <v>11</v>
      </c>
      <c r="D44" s="31" t="s">
        <v>24</v>
      </c>
      <c r="E44" s="31" t="s">
        <v>161</v>
      </c>
      <c r="F44" s="143" t="s">
        <v>34</v>
      </c>
      <c r="G44" s="128">
        <v>11.9</v>
      </c>
      <c r="H44" s="128">
        <v>12.4</v>
      </c>
    </row>
    <row r="45" spans="1:10" ht="30.75" customHeight="1" x14ac:dyDescent="0.2">
      <c r="A45" s="71" t="s">
        <v>163</v>
      </c>
      <c r="B45" s="26">
        <v>920</v>
      </c>
      <c r="C45" s="26" t="s">
        <v>11</v>
      </c>
      <c r="D45" s="26" t="s">
        <v>24</v>
      </c>
      <c r="E45" s="26" t="s">
        <v>162</v>
      </c>
      <c r="F45" s="27"/>
      <c r="G45" s="16">
        <f t="shared" ref="G45:H47" si="5">G46</f>
        <v>1174.0999999999999</v>
      </c>
      <c r="H45" s="144">
        <f t="shared" si="5"/>
        <v>1225.8</v>
      </c>
    </row>
    <row r="46" spans="1:10" ht="38.25" customHeight="1" x14ac:dyDescent="0.2">
      <c r="A46" s="43" t="s">
        <v>81</v>
      </c>
      <c r="B46" s="26">
        <v>920</v>
      </c>
      <c r="C46" s="26" t="s">
        <v>11</v>
      </c>
      <c r="D46" s="26" t="s">
        <v>24</v>
      </c>
      <c r="E46" s="26" t="s">
        <v>162</v>
      </c>
      <c r="F46" s="27" t="s">
        <v>48</v>
      </c>
      <c r="G46" s="16">
        <f t="shared" si="5"/>
        <v>1174.0999999999999</v>
      </c>
      <c r="H46" s="144">
        <f t="shared" si="5"/>
        <v>1225.8</v>
      </c>
    </row>
    <row r="47" spans="1:10" ht="38.25" customHeight="1" x14ac:dyDescent="0.2">
      <c r="A47" s="43" t="s">
        <v>82</v>
      </c>
      <c r="B47" s="26">
        <v>920</v>
      </c>
      <c r="C47" s="26" t="s">
        <v>11</v>
      </c>
      <c r="D47" s="26" t="s">
        <v>24</v>
      </c>
      <c r="E47" s="26" t="s">
        <v>162</v>
      </c>
      <c r="F47" s="27" t="s">
        <v>49</v>
      </c>
      <c r="G47" s="16">
        <f t="shared" si="5"/>
        <v>1174.0999999999999</v>
      </c>
      <c r="H47" s="144">
        <f t="shared" si="5"/>
        <v>1225.8</v>
      </c>
    </row>
    <row r="48" spans="1:10" ht="38.25" customHeight="1" x14ac:dyDescent="0.2">
      <c r="A48" s="69" t="s">
        <v>80</v>
      </c>
      <c r="B48" s="31" t="s">
        <v>23</v>
      </c>
      <c r="C48" s="31" t="s">
        <v>11</v>
      </c>
      <c r="D48" s="31" t="s">
        <v>24</v>
      </c>
      <c r="E48" s="31" t="s">
        <v>162</v>
      </c>
      <c r="F48" s="44" t="s">
        <v>34</v>
      </c>
      <c r="G48" s="28">
        <v>1174.0999999999999</v>
      </c>
      <c r="H48" s="128">
        <v>1225.8</v>
      </c>
    </row>
    <row r="49" spans="1:10" ht="38.25" customHeight="1" x14ac:dyDescent="0.2">
      <c r="A49" s="71" t="s">
        <v>45</v>
      </c>
      <c r="B49" s="26" t="s">
        <v>23</v>
      </c>
      <c r="C49" s="26" t="s">
        <v>11</v>
      </c>
      <c r="D49" s="26" t="s">
        <v>24</v>
      </c>
      <c r="E49" s="26" t="s">
        <v>46</v>
      </c>
      <c r="F49" s="27"/>
      <c r="G49" s="16">
        <f>G50</f>
        <v>887.2</v>
      </c>
      <c r="H49" s="16">
        <f>H50</f>
        <v>692.3</v>
      </c>
    </row>
    <row r="50" spans="1:10" ht="51" x14ac:dyDescent="0.2">
      <c r="A50" s="86" t="s">
        <v>114</v>
      </c>
      <c r="B50" s="26" t="s">
        <v>23</v>
      </c>
      <c r="C50" s="26" t="s">
        <v>11</v>
      </c>
      <c r="D50" s="26" t="s">
        <v>24</v>
      </c>
      <c r="E50" s="26" t="s">
        <v>89</v>
      </c>
      <c r="F50" s="27"/>
      <c r="G50" s="14">
        <f>G53</f>
        <v>887.2</v>
      </c>
      <c r="H50" s="14">
        <f>H53</f>
        <v>692.3</v>
      </c>
      <c r="I50" s="14"/>
      <c r="J50" s="7"/>
    </row>
    <row r="51" spans="1:10" ht="25.5" x14ac:dyDescent="0.2">
      <c r="A51" s="87" t="s">
        <v>81</v>
      </c>
      <c r="B51" s="26">
        <v>920</v>
      </c>
      <c r="C51" s="26" t="s">
        <v>11</v>
      </c>
      <c r="D51" s="26" t="s">
        <v>24</v>
      </c>
      <c r="E51" s="26" t="s">
        <v>89</v>
      </c>
      <c r="F51" s="26" t="s">
        <v>48</v>
      </c>
      <c r="G51" s="14">
        <f t="shared" ref="G51:H52" si="6">G52</f>
        <v>887.2</v>
      </c>
      <c r="H51" s="14">
        <f t="shared" si="6"/>
        <v>692.3</v>
      </c>
      <c r="I51" s="14"/>
      <c r="J51" s="7"/>
    </row>
    <row r="52" spans="1:10" ht="38.25" x14ac:dyDescent="0.2">
      <c r="A52" s="87" t="s">
        <v>82</v>
      </c>
      <c r="B52" s="26">
        <v>920</v>
      </c>
      <c r="C52" s="26" t="s">
        <v>11</v>
      </c>
      <c r="D52" s="26" t="s">
        <v>24</v>
      </c>
      <c r="E52" s="26" t="s">
        <v>89</v>
      </c>
      <c r="F52" s="26" t="s">
        <v>49</v>
      </c>
      <c r="G52" s="14">
        <f t="shared" si="6"/>
        <v>887.2</v>
      </c>
      <c r="H52" s="14">
        <f t="shared" si="6"/>
        <v>692.3</v>
      </c>
      <c r="I52" s="14"/>
      <c r="J52" s="7"/>
    </row>
    <row r="53" spans="1:10" ht="38.25" x14ac:dyDescent="0.2">
      <c r="A53" s="88" t="s">
        <v>80</v>
      </c>
      <c r="B53" s="31" t="s">
        <v>23</v>
      </c>
      <c r="C53" s="31" t="s">
        <v>11</v>
      </c>
      <c r="D53" s="31" t="s">
        <v>24</v>
      </c>
      <c r="E53" s="31" t="s">
        <v>89</v>
      </c>
      <c r="F53" s="44" t="s">
        <v>34</v>
      </c>
      <c r="G53" s="28">
        <v>887.2</v>
      </c>
      <c r="H53" s="28">
        <v>692.3</v>
      </c>
      <c r="I53" s="28"/>
      <c r="J53" s="7"/>
    </row>
    <row r="54" spans="1:10" ht="14.25" x14ac:dyDescent="0.2">
      <c r="A54" s="135" t="s">
        <v>56</v>
      </c>
      <c r="B54" s="136">
        <v>920</v>
      </c>
      <c r="C54" s="136" t="s">
        <v>12</v>
      </c>
      <c r="D54" s="136" t="s">
        <v>26</v>
      </c>
      <c r="E54" s="136"/>
      <c r="F54" s="136" t="s">
        <v>7</v>
      </c>
      <c r="G54" s="114">
        <f>G55+G61+G69</f>
        <v>100300.3</v>
      </c>
      <c r="H54" s="114">
        <f>H55+H61+H69</f>
        <v>102431.1</v>
      </c>
      <c r="I54" s="7"/>
      <c r="J54" s="7"/>
    </row>
    <row r="55" spans="1:10" ht="15" x14ac:dyDescent="0.2">
      <c r="A55" s="145" t="s">
        <v>57</v>
      </c>
      <c r="B55" s="146" t="s">
        <v>23</v>
      </c>
      <c r="C55" s="139" t="s">
        <v>12</v>
      </c>
      <c r="D55" s="139" t="s">
        <v>9</v>
      </c>
      <c r="E55" s="146"/>
      <c r="F55" s="146" t="s">
        <v>7</v>
      </c>
      <c r="G55" s="133">
        <f t="shared" ref="G55:H59" si="7">G56</f>
        <v>200</v>
      </c>
      <c r="H55" s="133">
        <f t="shared" si="7"/>
        <v>200</v>
      </c>
    </row>
    <row r="56" spans="1:10" ht="15" x14ac:dyDescent="0.2">
      <c r="A56" s="121" t="s">
        <v>45</v>
      </c>
      <c r="B56" s="139">
        <v>920</v>
      </c>
      <c r="C56" s="139" t="s">
        <v>12</v>
      </c>
      <c r="D56" s="139" t="s">
        <v>9</v>
      </c>
      <c r="E56" s="122" t="s">
        <v>46</v>
      </c>
      <c r="F56" s="146"/>
      <c r="G56" s="133">
        <f t="shared" si="7"/>
        <v>200</v>
      </c>
      <c r="H56" s="133">
        <f t="shared" si="7"/>
        <v>200</v>
      </c>
    </row>
    <row r="57" spans="1:10" ht="15" x14ac:dyDescent="0.2">
      <c r="A57" s="138" t="s">
        <v>65</v>
      </c>
      <c r="B57" s="146" t="s">
        <v>23</v>
      </c>
      <c r="C57" s="139" t="s">
        <v>12</v>
      </c>
      <c r="D57" s="139" t="s">
        <v>9</v>
      </c>
      <c r="E57" s="146" t="s">
        <v>90</v>
      </c>
      <c r="F57" s="146"/>
      <c r="G57" s="144">
        <f t="shared" si="7"/>
        <v>200</v>
      </c>
      <c r="H57" s="144">
        <f t="shared" si="7"/>
        <v>200</v>
      </c>
    </row>
    <row r="58" spans="1:10" ht="25.5" x14ac:dyDescent="0.2">
      <c r="A58" s="124" t="s">
        <v>81</v>
      </c>
      <c r="B58" s="139">
        <v>920</v>
      </c>
      <c r="C58" s="139" t="s">
        <v>12</v>
      </c>
      <c r="D58" s="139" t="s">
        <v>9</v>
      </c>
      <c r="E58" s="146" t="s">
        <v>90</v>
      </c>
      <c r="F58" s="139" t="s">
        <v>48</v>
      </c>
      <c r="G58" s="144">
        <f t="shared" si="7"/>
        <v>200</v>
      </c>
      <c r="H58" s="144">
        <f t="shared" si="7"/>
        <v>200</v>
      </c>
    </row>
    <row r="59" spans="1:10" ht="38.25" x14ac:dyDescent="0.2">
      <c r="A59" s="124" t="s">
        <v>82</v>
      </c>
      <c r="B59" s="139">
        <v>920</v>
      </c>
      <c r="C59" s="139" t="s">
        <v>12</v>
      </c>
      <c r="D59" s="139" t="s">
        <v>9</v>
      </c>
      <c r="E59" s="146" t="s">
        <v>90</v>
      </c>
      <c r="F59" s="139" t="s">
        <v>49</v>
      </c>
      <c r="G59" s="144">
        <f t="shared" si="7"/>
        <v>200</v>
      </c>
      <c r="H59" s="144">
        <f t="shared" si="7"/>
        <v>200</v>
      </c>
    </row>
    <row r="60" spans="1:10" ht="38.25" x14ac:dyDescent="0.2">
      <c r="A60" s="125" t="s">
        <v>80</v>
      </c>
      <c r="B60" s="126" t="s">
        <v>23</v>
      </c>
      <c r="C60" s="127" t="s">
        <v>12</v>
      </c>
      <c r="D60" s="127" t="s">
        <v>9</v>
      </c>
      <c r="E60" s="126" t="s">
        <v>90</v>
      </c>
      <c r="F60" s="126" t="s">
        <v>34</v>
      </c>
      <c r="G60" s="128">
        <v>200</v>
      </c>
      <c r="H60" s="128">
        <v>200</v>
      </c>
    </row>
    <row r="61" spans="1:10" ht="15" x14ac:dyDescent="0.2">
      <c r="A61" s="138" t="s">
        <v>20</v>
      </c>
      <c r="B61" s="139">
        <v>920</v>
      </c>
      <c r="C61" s="139" t="s">
        <v>12</v>
      </c>
      <c r="D61" s="139" t="s">
        <v>13</v>
      </c>
      <c r="E61" s="139"/>
      <c r="F61" s="139"/>
      <c r="G61" s="133">
        <f t="shared" ref="G61:H62" si="8">G62</f>
        <v>9100</v>
      </c>
      <c r="H61" s="133">
        <f t="shared" si="8"/>
        <v>9100</v>
      </c>
    </row>
    <row r="62" spans="1:10" ht="15" x14ac:dyDescent="0.2">
      <c r="A62" s="121" t="s">
        <v>45</v>
      </c>
      <c r="B62" s="139">
        <v>920</v>
      </c>
      <c r="C62" s="139" t="s">
        <v>12</v>
      </c>
      <c r="D62" s="139" t="s">
        <v>13</v>
      </c>
      <c r="E62" s="122" t="s">
        <v>46</v>
      </c>
      <c r="F62" s="139"/>
      <c r="G62" s="133">
        <f t="shared" si="8"/>
        <v>9100</v>
      </c>
      <c r="H62" s="133">
        <f t="shared" si="8"/>
        <v>9100</v>
      </c>
    </row>
    <row r="63" spans="1:10" ht="25.5" x14ac:dyDescent="0.2">
      <c r="A63" s="138" t="s">
        <v>21</v>
      </c>
      <c r="B63" s="139" t="s">
        <v>23</v>
      </c>
      <c r="C63" s="139" t="s">
        <v>12</v>
      </c>
      <c r="D63" s="139" t="s">
        <v>13</v>
      </c>
      <c r="E63" s="139" t="s">
        <v>91</v>
      </c>
      <c r="F63" s="139"/>
      <c r="G63" s="144">
        <f>G64+G67</f>
        <v>9100</v>
      </c>
      <c r="H63" s="144">
        <f>H64+H67</f>
        <v>9100</v>
      </c>
    </row>
    <row r="64" spans="1:10" ht="25.5" x14ac:dyDescent="0.2">
      <c r="A64" s="124" t="s">
        <v>81</v>
      </c>
      <c r="B64" s="139">
        <v>920</v>
      </c>
      <c r="C64" s="139" t="s">
        <v>12</v>
      </c>
      <c r="D64" s="139" t="s">
        <v>13</v>
      </c>
      <c r="E64" s="139" t="s">
        <v>91</v>
      </c>
      <c r="F64" s="139" t="s">
        <v>48</v>
      </c>
      <c r="G64" s="144">
        <f>G65</f>
        <v>1100</v>
      </c>
      <c r="H64" s="144">
        <f>H65</f>
        <v>1100</v>
      </c>
    </row>
    <row r="65" spans="1:9" ht="38.25" x14ac:dyDescent="0.2">
      <c r="A65" s="124" t="s">
        <v>82</v>
      </c>
      <c r="B65" s="139">
        <v>920</v>
      </c>
      <c r="C65" s="139" t="s">
        <v>12</v>
      </c>
      <c r="D65" s="139" t="s">
        <v>13</v>
      </c>
      <c r="E65" s="139" t="s">
        <v>91</v>
      </c>
      <c r="F65" s="139" t="s">
        <v>49</v>
      </c>
      <c r="G65" s="144">
        <f>G66</f>
        <v>1100</v>
      </c>
      <c r="H65" s="144">
        <f>H66</f>
        <v>1100</v>
      </c>
    </row>
    <row r="66" spans="1:9" ht="38.25" x14ac:dyDescent="0.2">
      <c r="A66" s="147" t="s">
        <v>83</v>
      </c>
      <c r="B66" s="127" t="s">
        <v>23</v>
      </c>
      <c r="C66" s="127" t="s">
        <v>12</v>
      </c>
      <c r="D66" s="127" t="s">
        <v>13</v>
      </c>
      <c r="E66" s="127" t="s">
        <v>91</v>
      </c>
      <c r="F66" s="127" t="s">
        <v>36</v>
      </c>
      <c r="G66" s="128">
        <v>1100</v>
      </c>
      <c r="H66" s="128">
        <v>1100</v>
      </c>
    </row>
    <row r="67" spans="1:9" ht="15" x14ac:dyDescent="0.2">
      <c r="A67" s="138" t="s">
        <v>50</v>
      </c>
      <c r="B67" s="139" t="s">
        <v>23</v>
      </c>
      <c r="C67" s="139" t="s">
        <v>12</v>
      </c>
      <c r="D67" s="139" t="s">
        <v>13</v>
      </c>
      <c r="E67" s="139" t="s">
        <v>91</v>
      </c>
      <c r="F67" s="139" t="s">
        <v>51</v>
      </c>
      <c r="G67" s="144">
        <f>G68</f>
        <v>8000</v>
      </c>
      <c r="H67" s="144">
        <f>H68</f>
        <v>8000</v>
      </c>
    </row>
    <row r="68" spans="1:9" ht="51" x14ac:dyDescent="0.2">
      <c r="A68" s="148" t="s">
        <v>88</v>
      </c>
      <c r="B68" s="127" t="s">
        <v>23</v>
      </c>
      <c r="C68" s="127" t="s">
        <v>12</v>
      </c>
      <c r="D68" s="127" t="s">
        <v>13</v>
      </c>
      <c r="E68" s="127" t="s">
        <v>91</v>
      </c>
      <c r="F68" s="127" t="s">
        <v>35</v>
      </c>
      <c r="G68" s="128">
        <v>8000</v>
      </c>
      <c r="H68" s="128">
        <v>8000</v>
      </c>
      <c r="I68" s="149"/>
    </row>
    <row r="69" spans="1:9" ht="15" x14ac:dyDescent="0.2">
      <c r="A69" s="145" t="s">
        <v>16</v>
      </c>
      <c r="B69" s="139">
        <v>920</v>
      </c>
      <c r="C69" s="139" t="s">
        <v>12</v>
      </c>
      <c r="D69" s="139" t="s">
        <v>10</v>
      </c>
      <c r="E69" s="139"/>
      <c r="F69" s="139" t="s">
        <v>7</v>
      </c>
      <c r="G69" s="131">
        <f>G70+G76</f>
        <v>91000.3</v>
      </c>
      <c r="H69" s="131">
        <f>H70+H76</f>
        <v>93131.1</v>
      </c>
      <c r="I69" s="150"/>
    </row>
    <row r="70" spans="1:9" ht="25.5" x14ac:dyDescent="0.2">
      <c r="A70" s="145" t="s">
        <v>191</v>
      </c>
      <c r="B70" s="139" t="s">
        <v>23</v>
      </c>
      <c r="C70" s="139" t="s">
        <v>12</v>
      </c>
      <c r="D70" s="139" t="s">
        <v>10</v>
      </c>
      <c r="E70" s="139" t="s">
        <v>195</v>
      </c>
      <c r="F70" s="139"/>
      <c r="G70" s="131">
        <f t="shared" ref="G70:H74" si="9">G71</f>
        <v>10300</v>
      </c>
      <c r="H70" s="131">
        <f t="shared" si="9"/>
        <v>10100</v>
      </c>
      <c r="I70" s="150"/>
    </row>
    <row r="71" spans="1:9" ht="25.5" x14ac:dyDescent="0.2">
      <c r="A71" s="145" t="s">
        <v>192</v>
      </c>
      <c r="B71" s="139" t="s">
        <v>23</v>
      </c>
      <c r="C71" s="139" t="s">
        <v>12</v>
      </c>
      <c r="D71" s="139" t="s">
        <v>10</v>
      </c>
      <c r="E71" s="139" t="s">
        <v>196</v>
      </c>
      <c r="F71" s="139"/>
      <c r="G71" s="131">
        <f t="shared" si="9"/>
        <v>10300</v>
      </c>
      <c r="H71" s="131">
        <f t="shared" si="9"/>
        <v>10100</v>
      </c>
      <c r="I71" s="150"/>
    </row>
    <row r="72" spans="1:9" ht="38.25" x14ac:dyDescent="0.2">
      <c r="A72" s="145" t="s">
        <v>193</v>
      </c>
      <c r="B72" s="139" t="s">
        <v>23</v>
      </c>
      <c r="C72" s="139" t="s">
        <v>12</v>
      </c>
      <c r="D72" s="139" t="s">
        <v>10</v>
      </c>
      <c r="E72" s="139" t="s">
        <v>197</v>
      </c>
      <c r="F72" s="139"/>
      <c r="G72" s="131">
        <f t="shared" si="9"/>
        <v>10300</v>
      </c>
      <c r="H72" s="131">
        <f t="shared" si="9"/>
        <v>10100</v>
      </c>
      <c r="I72" s="150"/>
    </row>
    <row r="73" spans="1:9" ht="25.5" x14ac:dyDescent="0.2">
      <c r="A73" s="145" t="s">
        <v>81</v>
      </c>
      <c r="B73" s="139" t="s">
        <v>23</v>
      </c>
      <c r="C73" s="139" t="s">
        <v>12</v>
      </c>
      <c r="D73" s="139" t="s">
        <v>10</v>
      </c>
      <c r="E73" s="139" t="s">
        <v>197</v>
      </c>
      <c r="F73" s="139" t="s">
        <v>48</v>
      </c>
      <c r="G73" s="131">
        <f t="shared" si="9"/>
        <v>10300</v>
      </c>
      <c r="H73" s="131">
        <f t="shared" si="9"/>
        <v>10100</v>
      </c>
      <c r="I73" s="150"/>
    </row>
    <row r="74" spans="1:9" ht="25.5" x14ac:dyDescent="0.2">
      <c r="A74" s="145" t="s">
        <v>194</v>
      </c>
      <c r="B74" s="139" t="s">
        <v>23</v>
      </c>
      <c r="C74" s="139" t="s">
        <v>12</v>
      </c>
      <c r="D74" s="139" t="s">
        <v>10</v>
      </c>
      <c r="E74" s="139" t="s">
        <v>197</v>
      </c>
      <c r="F74" s="139" t="s">
        <v>49</v>
      </c>
      <c r="G74" s="131">
        <f t="shared" si="9"/>
        <v>10300</v>
      </c>
      <c r="H74" s="131">
        <f t="shared" si="9"/>
        <v>10100</v>
      </c>
      <c r="I74" s="150"/>
    </row>
    <row r="75" spans="1:9" ht="38.25" x14ac:dyDescent="0.2">
      <c r="A75" s="162" t="s">
        <v>80</v>
      </c>
      <c r="B75" s="127" t="s">
        <v>23</v>
      </c>
      <c r="C75" s="127" t="s">
        <v>12</v>
      </c>
      <c r="D75" s="127" t="s">
        <v>10</v>
      </c>
      <c r="E75" s="127" t="s">
        <v>197</v>
      </c>
      <c r="F75" s="127" t="s">
        <v>34</v>
      </c>
      <c r="G75" s="128">
        <v>10300</v>
      </c>
      <c r="H75" s="128">
        <v>10100</v>
      </c>
      <c r="I75" s="150"/>
    </row>
    <row r="76" spans="1:9" ht="15" x14ac:dyDescent="0.2">
      <c r="A76" s="121" t="s">
        <v>45</v>
      </c>
      <c r="B76" s="139">
        <v>920</v>
      </c>
      <c r="C76" s="139" t="s">
        <v>12</v>
      </c>
      <c r="D76" s="139" t="s">
        <v>10</v>
      </c>
      <c r="E76" s="122" t="s">
        <v>46</v>
      </c>
      <c r="F76" s="139"/>
      <c r="G76" s="131">
        <f>G81+G86+G90+G94+G77</f>
        <v>80700.3</v>
      </c>
      <c r="H76" s="131">
        <f>H81+H86+H90+H94+H77</f>
        <v>83031.100000000006</v>
      </c>
    </row>
    <row r="77" spans="1:9" ht="53.25" customHeight="1" x14ac:dyDescent="0.2">
      <c r="A77" s="52" t="s">
        <v>114</v>
      </c>
      <c r="B77" s="139" t="s">
        <v>23</v>
      </c>
      <c r="C77" s="139" t="s">
        <v>12</v>
      </c>
      <c r="D77" s="139" t="s">
        <v>10</v>
      </c>
      <c r="E77" s="139" t="s">
        <v>157</v>
      </c>
      <c r="F77" s="141"/>
      <c r="G77" s="133">
        <f>G80</f>
        <v>40004.800000000003</v>
      </c>
      <c r="H77" s="133">
        <f>H80</f>
        <v>43638.400000000001</v>
      </c>
    </row>
    <row r="78" spans="1:9" ht="15.75" customHeight="1" x14ac:dyDescent="0.2">
      <c r="A78" s="124" t="s">
        <v>81</v>
      </c>
      <c r="B78" s="139">
        <v>920</v>
      </c>
      <c r="C78" s="139" t="s">
        <v>12</v>
      </c>
      <c r="D78" s="139" t="s">
        <v>10</v>
      </c>
      <c r="E78" s="139" t="s">
        <v>157</v>
      </c>
      <c r="F78" s="139" t="s">
        <v>48</v>
      </c>
      <c r="G78" s="133">
        <f>G79</f>
        <v>40004.800000000003</v>
      </c>
      <c r="H78" s="133">
        <f>H79</f>
        <v>43638.400000000001</v>
      </c>
    </row>
    <row r="79" spans="1:9" ht="15.75" customHeight="1" x14ac:dyDescent="0.2">
      <c r="A79" s="124" t="s">
        <v>82</v>
      </c>
      <c r="B79" s="139">
        <v>920</v>
      </c>
      <c r="C79" s="139" t="s">
        <v>12</v>
      </c>
      <c r="D79" s="139" t="s">
        <v>10</v>
      </c>
      <c r="E79" s="139" t="s">
        <v>157</v>
      </c>
      <c r="F79" s="139" t="s">
        <v>49</v>
      </c>
      <c r="G79" s="133">
        <f>G80</f>
        <v>40004.800000000003</v>
      </c>
      <c r="H79" s="133">
        <f>H80</f>
        <v>43638.400000000001</v>
      </c>
    </row>
    <row r="80" spans="1:9" ht="38.25" customHeight="1" x14ac:dyDescent="0.2">
      <c r="A80" s="125" t="s">
        <v>80</v>
      </c>
      <c r="B80" s="127" t="s">
        <v>23</v>
      </c>
      <c r="C80" s="127" t="s">
        <v>12</v>
      </c>
      <c r="D80" s="127" t="s">
        <v>10</v>
      </c>
      <c r="E80" s="127" t="s">
        <v>157</v>
      </c>
      <c r="F80" s="143" t="s">
        <v>34</v>
      </c>
      <c r="G80" s="128">
        <v>40004.800000000003</v>
      </c>
      <c r="H80" s="128">
        <v>43638.400000000001</v>
      </c>
    </row>
    <row r="81" spans="1:8" ht="15" x14ac:dyDescent="0.2">
      <c r="A81" s="138" t="s">
        <v>17</v>
      </c>
      <c r="B81" s="139">
        <v>920</v>
      </c>
      <c r="C81" s="139" t="s">
        <v>12</v>
      </c>
      <c r="D81" s="139" t="s">
        <v>10</v>
      </c>
      <c r="E81" s="139" t="s">
        <v>92</v>
      </c>
      <c r="F81" s="139" t="s">
        <v>7</v>
      </c>
      <c r="G81" s="133">
        <f>G82</f>
        <v>13949.5</v>
      </c>
      <c r="H81" s="133">
        <f>H82</f>
        <v>14205.3</v>
      </c>
    </row>
    <row r="82" spans="1:8" ht="25.5" x14ac:dyDescent="0.2">
      <c r="A82" s="124" t="s">
        <v>81</v>
      </c>
      <c r="B82" s="139">
        <v>920</v>
      </c>
      <c r="C82" s="139" t="s">
        <v>12</v>
      </c>
      <c r="D82" s="139" t="s">
        <v>10</v>
      </c>
      <c r="E82" s="139" t="s">
        <v>92</v>
      </c>
      <c r="F82" s="139" t="s">
        <v>48</v>
      </c>
      <c r="G82" s="133">
        <f>G83</f>
        <v>13949.5</v>
      </c>
      <c r="H82" s="133">
        <f>H83</f>
        <v>14205.3</v>
      </c>
    </row>
    <row r="83" spans="1:8" ht="38.25" x14ac:dyDescent="0.2">
      <c r="A83" s="124" t="s">
        <v>82</v>
      </c>
      <c r="B83" s="139">
        <v>920</v>
      </c>
      <c r="C83" s="139" t="s">
        <v>12</v>
      </c>
      <c r="D83" s="139" t="s">
        <v>10</v>
      </c>
      <c r="E83" s="139" t="s">
        <v>92</v>
      </c>
      <c r="F83" s="139" t="s">
        <v>49</v>
      </c>
      <c r="G83" s="133">
        <f>G85+G84</f>
        <v>13949.5</v>
      </c>
      <c r="H83" s="133">
        <f>H85+H84</f>
        <v>14205.3</v>
      </c>
    </row>
    <row r="84" spans="1:8" ht="38.25" x14ac:dyDescent="0.2">
      <c r="A84" s="151" t="s">
        <v>83</v>
      </c>
      <c r="B84" s="143">
        <v>920</v>
      </c>
      <c r="C84" s="143" t="s">
        <v>12</v>
      </c>
      <c r="D84" s="143" t="s">
        <v>10</v>
      </c>
      <c r="E84" s="127" t="s">
        <v>92</v>
      </c>
      <c r="F84" s="143" t="s">
        <v>36</v>
      </c>
      <c r="G84" s="128">
        <v>4500</v>
      </c>
      <c r="H84" s="128">
        <v>4500</v>
      </c>
    </row>
    <row r="85" spans="1:8" ht="38.25" x14ac:dyDescent="0.2">
      <c r="A85" s="142" t="s">
        <v>80</v>
      </c>
      <c r="B85" s="143" t="s">
        <v>23</v>
      </c>
      <c r="C85" s="143" t="s">
        <v>12</v>
      </c>
      <c r="D85" s="143" t="s">
        <v>10</v>
      </c>
      <c r="E85" s="127" t="s">
        <v>92</v>
      </c>
      <c r="F85" s="143" t="s">
        <v>34</v>
      </c>
      <c r="G85" s="128">
        <v>9449.5</v>
      </c>
      <c r="H85" s="128">
        <v>9705.2999999999993</v>
      </c>
    </row>
    <row r="86" spans="1:8" ht="15" x14ac:dyDescent="0.2">
      <c r="A86" s="138" t="s">
        <v>18</v>
      </c>
      <c r="B86" s="139">
        <v>920</v>
      </c>
      <c r="C86" s="139" t="s">
        <v>12</v>
      </c>
      <c r="D86" s="139" t="s">
        <v>10</v>
      </c>
      <c r="E86" s="139" t="s">
        <v>93</v>
      </c>
      <c r="F86" s="139"/>
      <c r="G86" s="131">
        <f>G89</f>
        <v>2650</v>
      </c>
      <c r="H86" s="131">
        <f>H89</f>
        <v>2700</v>
      </c>
    </row>
    <row r="87" spans="1:8" ht="25.5" x14ac:dyDescent="0.2">
      <c r="A87" s="124" t="s">
        <v>81</v>
      </c>
      <c r="B87" s="139">
        <v>920</v>
      </c>
      <c r="C87" s="139" t="s">
        <v>12</v>
      </c>
      <c r="D87" s="139" t="s">
        <v>10</v>
      </c>
      <c r="E87" s="139" t="s">
        <v>93</v>
      </c>
      <c r="F87" s="139" t="s">
        <v>48</v>
      </c>
      <c r="G87" s="131">
        <f>G88</f>
        <v>2650</v>
      </c>
      <c r="H87" s="131">
        <f>H88</f>
        <v>2700</v>
      </c>
    </row>
    <row r="88" spans="1:8" ht="38.25" x14ac:dyDescent="0.2">
      <c r="A88" s="124" t="s">
        <v>82</v>
      </c>
      <c r="B88" s="139">
        <v>920</v>
      </c>
      <c r="C88" s="139" t="s">
        <v>12</v>
      </c>
      <c r="D88" s="139" t="s">
        <v>10</v>
      </c>
      <c r="E88" s="139" t="s">
        <v>93</v>
      </c>
      <c r="F88" s="139" t="s">
        <v>49</v>
      </c>
      <c r="G88" s="131">
        <f>G89</f>
        <v>2650</v>
      </c>
      <c r="H88" s="131">
        <f>H89</f>
        <v>2700</v>
      </c>
    </row>
    <row r="89" spans="1:8" ht="38.25" x14ac:dyDescent="0.2">
      <c r="A89" s="142" t="s">
        <v>80</v>
      </c>
      <c r="B89" s="127">
        <v>920</v>
      </c>
      <c r="C89" s="127" t="s">
        <v>12</v>
      </c>
      <c r="D89" s="127" t="s">
        <v>10</v>
      </c>
      <c r="E89" s="127" t="s">
        <v>93</v>
      </c>
      <c r="F89" s="127" t="s">
        <v>34</v>
      </c>
      <c r="G89" s="128">
        <v>2650</v>
      </c>
      <c r="H89" s="128">
        <v>2700</v>
      </c>
    </row>
    <row r="90" spans="1:8" ht="15" x14ac:dyDescent="0.2">
      <c r="A90" s="138" t="s">
        <v>19</v>
      </c>
      <c r="B90" s="139">
        <v>920</v>
      </c>
      <c r="C90" s="139" t="s">
        <v>12</v>
      </c>
      <c r="D90" s="139" t="s">
        <v>10</v>
      </c>
      <c r="E90" s="139" t="s">
        <v>94</v>
      </c>
      <c r="F90" s="139" t="s">
        <v>7</v>
      </c>
      <c r="G90" s="131">
        <f>G93</f>
        <v>1300</v>
      </c>
      <c r="H90" s="131">
        <f>H93</f>
        <v>1300</v>
      </c>
    </row>
    <row r="91" spans="1:8" ht="25.5" x14ac:dyDescent="0.2">
      <c r="A91" s="124" t="s">
        <v>81</v>
      </c>
      <c r="B91" s="139">
        <v>920</v>
      </c>
      <c r="C91" s="139" t="s">
        <v>12</v>
      </c>
      <c r="D91" s="139" t="s">
        <v>10</v>
      </c>
      <c r="E91" s="139" t="s">
        <v>94</v>
      </c>
      <c r="F91" s="139" t="s">
        <v>48</v>
      </c>
      <c r="G91" s="131">
        <f>G92</f>
        <v>1300</v>
      </c>
      <c r="H91" s="131">
        <f>H92</f>
        <v>1300</v>
      </c>
    </row>
    <row r="92" spans="1:8" ht="38.25" x14ac:dyDescent="0.2">
      <c r="A92" s="124" t="s">
        <v>82</v>
      </c>
      <c r="B92" s="139">
        <v>920</v>
      </c>
      <c r="C92" s="139" t="s">
        <v>12</v>
      </c>
      <c r="D92" s="139" t="s">
        <v>10</v>
      </c>
      <c r="E92" s="139" t="s">
        <v>94</v>
      </c>
      <c r="F92" s="139" t="s">
        <v>49</v>
      </c>
      <c r="G92" s="131">
        <f>G93</f>
        <v>1300</v>
      </c>
      <c r="H92" s="131">
        <f>H93</f>
        <v>1300</v>
      </c>
    </row>
    <row r="93" spans="1:8" ht="38.25" x14ac:dyDescent="0.2">
      <c r="A93" s="142" t="s">
        <v>80</v>
      </c>
      <c r="B93" s="127">
        <v>920</v>
      </c>
      <c r="C93" s="127" t="s">
        <v>12</v>
      </c>
      <c r="D93" s="127" t="s">
        <v>10</v>
      </c>
      <c r="E93" s="127" t="s">
        <v>94</v>
      </c>
      <c r="F93" s="127" t="s">
        <v>34</v>
      </c>
      <c r="G93" s="128">
        <v>1300</v>
      </c>
      <c r="H93" s="128">
        <v>1300</v>
      </c>
    </row>
    <row r="94" spans="1:8" ht="25.5" x14ac:dyDescent="0.2">
      <c r="A94" s="138" t="s">
        <v>95</v>
      </c>
      <c r="B94" s="139">
        <v>920</v>
      </c>
      <c r="C94" s="139" t="s">
        <v>12</v>
      </c>
      <c r="D94" s="139" t="s">
        <v>10</v>
      </c>
      <c r="E94" s="139" t="s">
        <v>96</v>
      </c>
      <c r="F94" s="139" t="s">
        <v>7</v>
      </c>
      <c r="G94" s="131">
        <f>G97</f>
        <v>22796</v>
      </c>
      <c r="H94" s="131">
        <f>H97</f>
        <v>21187.4</v>
      </c>
    </row>
    <row r="95" spans="1:8" ht="25.5" x14ac:dyDescent="0.2">
      <c r="A95" s="124" t="s">
        <v>81</v>
      </c>
      <c r="B95" s="139">
        <v>920</v>
      </c>
      <c r="C95" s="139" t="s">
        <v>12</v>
      </c>
      <c r="D95" s="139" t="s">
        <v>10</v>
      </c>
      <c r="E95" s="139" t="s">
        <v>96</v>
      </c>
      <c r="F95" s="139" t="s">
        <v>48</v>
      </c>
      <c r="G95" s="131">
        <f>G96</f>
        <v>22796</v>
      </c>
      <c r="H95" s="131">
        <f>H96</f>
        <v>21187.4</v>
      </c>
    </row>
    <row r="96" spans="1:8" ht="38.25" x14ac:dyDescent="0.2">
      <c r="A96" s="124" t="s">
        <v>82</v>
      </c>
      <c r="B96" s="139">
        <v>920</v>
      </c>
      <c r="C96" s="139" t="s">
        <v>12</v>
      </c>
      <c r="D96" s="139" t="s">
        <v>10</v>
      </c>
      <c r="E96" s="139" t="s">
        <v>96</v>
      </c>
      <c r="F96" s="139" t="s">
        <v>49</v>
      </c>
      <c r="G96" s="131">
        <f>G97</f>
        <v>22796</v>
      </c>
      <c r="H96" s="131">
        <f>H97</f>
        <v>21187.4</v>
      </c>
    </row>
    <row r="97" spans="1:8" ht="38.25" x14ac:dyDescent="0.2">
      <c r="A97" s="142" t="s">
        <v>80</v>
      </c>
      <c r="B97" s="127">
        <v>920</v>
      </c>
      <c r="C97" s="127" t="s">
        <v>12</v>
      </c>
      <c r="D97" s="127" t="s">
        <v>10</v>
      </c>
      <c r="E97" s="127" t="s">
        <v>96</v>
      </c>
      <c r="F97" s="127" t="s">
        <v>34</v>
      </c>
      <c r="G97" s="128">
        <f>22828.1-10-22.1</f>
        <v>22796</v>
      </c>
      <c r="H97" s="128">
        <f>21209.5-22.1</f>
        <v>21187.4</v>
      </c>
    </row>
    <row r="98" spans="1:8" ht="14.25" x14ac:dyDescent="0.2">
      <c r="A98" s="135" t="s">
        <v>58</v>
      </c>
      <c r="B98" s="136" t="s">
        <v>23</v>
      </c>
      <c r="C98" s="136" t="s">
        <v>25</v>
      </c>
      <c r="D98" s="136" t="s">
        <v>26</v>
      </c>
      <c r="E98" s="136"/>
      <c r="F98" s="136" t="s">
        <v>7</v>
      </c>
      <c r="G98" s="152">
        <f>G99+G105</f>
        <v>1101.8</v>
      </c>
      <c r="H98" s="152">
        <f>H99+H105</f>
        <v>1111.8</v>
      </c>
    </row>
    <row r="99" spans="1:8" ht="15" x14ac:dyDescent="0.2">
      <c r="A99" s="138" t="s">
        <v>28</v>
      </c>
      <c r="B99" s="139" t="s">
        <v>23</v>
      </c>
      <c r="C99" s="139" t="s">
        <v>25</v>
      </c>
      <c r="D99" s="139" t="s">
        <v>9</v>
      </c>
      <c r="E99" s="139"/>
      <c r="F99" s="139"/>
      <c r="G99" s="131">
        <f>G100</f>
        <v>501.8</v>
      </c>
      <c r="H99" s="131">
        <f>H100</f>
        <v>501.8</v>
      </c>
    </row>
    <row r="100" spans="1:8" ht="15" x14ac:dyDescent="0.2">
      <c r="A100" s="121" t="s">
        <v>45</v>
      </c>
      <c r="B100" s="139">
        <v>920</v>
      </c>
      <c r="C100" s="139" t="s">
        <v>25</v>
      </c>
      <c r="D100" s="139" t="s">
        <v>9</v>
      </c>
      <c r="E100" s="122" t="s">
        <v>46</v>
      </c>
      <c r="F100" s="139"/>
      <c r="G100" s="131">
        <f>G101</f>
        <v>501.8</v>
      </c>
      <c r="H100" s="131">
        <f>H101</f>
        <v>501.8</v>
      </c>
    </row>
    <row r="101" spans="1:8" ht="25.5" x14ac:dyDescent="0.2">
      <c r="A101" s="153" t="s">
        <v>97</v>
      </c>
      <c r="B101" s="139" t="s">
        <v>23</v>
      </c>
      <c r="C101" s="139" t="s">
        <v>25</v>
      </c>
      <c r="D101" s="139" t="s">
        <v>9</v>
      </c>
      <c r="E101" s="122" t="s">
        <v>78</v>
      </c>
      <c r="F101" s="139"/>
      <c r="G101" s="131">
        <f t="shared" ref="G101:H103" si="10">G102</f>
        <v>501.8</v>
      </c>
      <c r="H101" s="131">
        <f t="shared" si="10"/>
        <v>501.8</v>
      </c>
    </row>
    <row r="102" spans="1:8" ht="25.5" x14ac:dyDescent="0.2">
      <c r="A102" s="154" t="s">
        <v>71</v>
      </c>
      <c r="B102" s="139" t="s">
        <v>23</v>
      </c>
      <c r="C102" s="139" t="s">
        <v>25</v>
      </c>
      <c r="D102" s="139" t="s">
        <v>9</v>
      </c>
      <c r="E102" s="122" t="s">
        <v>78</v>
      </c>
      <c r="F102" s="139" t="s">
        <v>70</v>
      </c>
      <c r="G102" s="131">
        <f t="shared" si="10"/>
        <v>501.8</v>
      </c>
      <c r="H102" s="131">
        <f t="shared" si="10"/>
        <v>501.8</v>
      </c>
    </row>
    <row r="103" spans="1:8" ht="25.5" x14ac:dyDescent="0.2">
      <c r="A103" s="155" t="s">
        <v>72</v>
      </c>
      <c r="B103" s="139" t="s">
        <v>23</v>
      </c>
      <c r="C103" s="139" t="s">
        <v>25</v>
      </c>
      <c r="D103" s="139" t="s">
        <v>9</v>
      </c>
      <c r="E103" s="122" t="s">
        <v>78</v>
      </c>
      <c r="F103" s="139" t="s">
        <v>73</v>
      </c>
      <c r="G103" s="131">
        <f t="shared" si="10"/>
        <v>501.8</v>
      </c>
      <c r="H103" s="131">
        <f t="shared" si="10"/>
        <v>501.8</v>
      </c>
    </row>
    <row r="104" spans="1:8" ht="15" x14ac:dyDescent="0.2">
      <c r="A104" s="156" t="s">
        <v>76</v>
      </c>
      <c r="B104" s="127" t="s">
        <v>23</v>
      </c>
      <c r="C104" s="157" t="s">
        <v>25</v>
      </c>
      <c r="D104" s="157" t="s">
        <v>9</v>
      </c>
      <c r="E104" s="126" t="s">
        <v>78</v>
      </c>
      <c r="F104" s="158" t="s">
        <v>37</v>
      </c>
      <c r="G104" s="159">
        <v>501.8</v>
      </c>
      <c r="H104" s="159">
        <f>G104</f>
        <v>501.8</v>
      </c>
    </row>
    <row r="105" spans="1:8" ht="15" x14ac:dyDescent="0.2">
      <c r="A105" s="138" t="s">
        <v>32</v>
      </c>
      <c r="B105" s="139" t="s">
        <v>23</v>
      </c>
      <c r="C105" s="139" t="s">
        <v>25</v>
      </c>
      <c r="D105" s="139" t="s">
        <v>10</v>
      </c>
      <c r="E105" s="139"/>
      <c r="F105" s="139"/>
      <c r="G105" s="144">
        <f>G106</f>
        <v>600</v>
      </c>
      <c r="H105" s="144">
        <f>H106</f>
        <v>610</v>
      </c>
    </row>
    <row r="106" spans="1:8" ht="15" x14ac:dyDescent="0.2">
      <c r="A106" s="121" t="s">
        <v>45</v>
      </c>
      <c r="B106" s="139">
        <v>920</v>
      </c>
      <c r="C106" s="139" t="s">
        <v>25</v>
      </c>
      <c r="D106" s="139" t="s">
        <v>10</v>
      </c>
      <c r="E106" s="122" t="s">
        <v>46</v>
      </c>
      <c r="F106" s="139"/>
      <c r="G106" s="144">
        <f>G107</f>
        <v>600</v>
      </c>
      <c r="H106" s="144">
        <f>H107</f>
        <v>610</v>
      </c>
    </row>
    <row r="107" spans="1:8" ht="15" x14ac:dyDescent="0.2">
      <c r="A107" s="153" t="s">
        <v>185</v>
      </c>
      <c r="B107" s="139" t="s">
        <v>23</v>
      </c>
      <c r="C107" s="139" t="s">
        <v>25</v>
      </c>
      <c r="D107" s="139" t="s">
        <v>10</v>
      </c>
      <c r="E107" s="122" t="s">
        <v>186</v>
      </c>
      <c r="F107" s="139"/>
      <c r="G107" s="144">
        <f t="shared" ref="G107:H109" si="11">G108</f>
        <v>600</v>
      </c>
      <c r="H107" s="144">
        <f t="shared" si="11"/>
        <v>610</v>
      </c>
    </row>
    <row r="108" spans="1:8" ht="25.5" x14ac:dyDescent="0.2">
      <c r="A108" s="154" t="s">
        <v>71</v>
      </c>
      <c r="B108" s="139" t="s">
        <v>23</v>
      </c>
      <c r="C108" s="139" t="s">
        <v>25</v>
      </c>
      <c r="D108" s="139" t="s">
        <v>10</v>
      </c>
      <c r="E108" s="122" t="s">
        <v>186</v>
      </c>
      <c r="F108" s="139" t="s">
        <v>70</v>
      </c>
      <c r="G108" s="144">
        <f t="shared" si="11"/>
        <v>600</v>
      </c>
      <c r="H108" s="144">
        <f t="shared" si="11"/>
        <v>610</v>
      </c>
    </row>
    <row r="109" spans="1:8" ht="25.5" x14ac:dyDescent="0.2">
      <c r="A109" s="160" t="s">
        <v>75</v>
      </c>
      <c r="B109" s="139" t="s">
        <v>23</v>
      </c>
      <c r="C109" s="139" t="s">
        <v>25</v>
      </c>
      <c r="D109" s="139" t="s">
        <v>10</v>
      </c>
      <c r="E109" s="122" t="s">
        <v>186</v>
      </c>
      <c r="F109" s="139" t="s">
        <v>74</v>
      </c>
      <c r="G109" s="144">
        <f t="shared" si="11"/>
        <v>600</v>
      </c>
      <c r="H109" s="144">
        <f t="shared" si="11"/>
        <v>610</v>
      </c>
    </row>
    <row r="110" spans="1:8" ht="25.5" x14ac:dyDescent="0.2">
      <c r="A110" s="156" t="s">
        <v>77</v>
      </c>
      <c r="B110" s="127" t="s">
        <v>23</v>
      </c>
      <c r="C110" s="127" t="s">
        <v>25</v>
      </c>
      <c r="D110" s="127" t="s">
        <v>10</v>
      </c>
      <c r="E110" s="126" t="s">
        <v>186</v>
      </c>
      <c r="F110" s="127" t="s">
        <v>39</v>
      </c>
      <c r="G110" s="128">
        <v>600</v>
      </c>
      <c r="H110" s="128">
        <v>610</v>
      </c>
    </row>
    <row r="111" spans="1:8" ht="25.5" x14ac:dyDescent="0.2">
      <c r="A111" s="135" t="s">
        <v>187</v>
      </c>
      <c r="B111" s="136" t="s">
        <v>23</v>
      </c>
      <c r="C111" s="136">
        <v>99</v>
      </c>
      <c r="D111" s="136" t="s">
        <v>26</v>
      </c>
      <c r="E111" s="136"/>
      <c r="F111" s="136"/>
      <c r="G111" s="152">
        <f t="shared" ref="G111:H115" si="12">G112</f>
        <v>3817.9</v>
      </c>
      <c r="H111" s="152">
        <f t="shared" si="12"/>
        <v>8088.7</v>
      </c>
    </row>
    <row r="112" spans="1:8" ht="15" x14ac:dyDescent="0.2">
      <c r="A112" s="145" t="s">
        <v>188</v>
      </c>
      <c r="B112" s="122" t="s">
        <v>23</v>
      </c>
      <c r="C112" s="129">
        <v>99</v>
      </c>
      <c r="D112" s="129">
        <v>99</v>
      </c>
      <c r="E112" s="122"/>
      <c r="F112" s="122"/>
      <c r="G112" s="161">
        <f t="shared" si="12"/>
        <v>3817.9</v>
      </c>
      <c r="H112" s="161">
        <f t="shared" si="12"/>
        <v>8088.7</v>
      </c>
    </row>
    <row r="113" spans="1:10" ht="15" x14ac:dyDescent="0.2">
      <c r="A113" s="145" t="s">
        <v>45</v>
      </c>
      <c r="B113" s="122" t="s">
        <v>23</v>
      </c>
      <c r="C113" s="129">
        <v>99</v>
      </c>
      <c r="D113" s="129">
        <v>99</v>
      </c>
      <c r="E113" s="122" t="s">
        <v>46</v>
      </c>
      <c r="F113" s="122"/>
      <c r="G113" s="161">
        <f t="shared" si="12"/>
        <v>3817.9</v>
      </c>
      <c r="H113" s="161">
        <f t="shared" si="12"/>
        <v>8088.7</v>
      </c>
    </row>
    <row r="114" spans="1:10" ht="15" x14ac:dyDescent="0.2">
      <c r="A114" s="145" t="s">
        <v>188</v>
      </c>
      <c r="B114" s="122" t="s">
        <v>23</v>
      </c>
      <c r="C114" s="129">
        <v>99</v>
      </c>
      <c r="D114" s="129">
        <v>99</v>
      </c>
      <c r="E114" s="122" t="s">
        <v>189</v>
      </c>
      <c r="F114" s="122"/>
      <c r="G114" s="161">
        <f t="shared" si="12"/>
        <v>3817.9</v>
      </c>
      <c r="H114" s="161">
        <f t="shared" si="12"/>
        <v>8088.7</v>
      </c>
    </row>
    <row r="115" spans="1:10" ht="15" x14ac:dyDescent="0.2">
      <c r="A115" s="145" t="s">
        <v>50</v>
      </c>
      <c r="B115" s="122" t="s">
        <v>23</v>
      </c>
      <c r="C115" s="129">
        <v>99</v>
      </c>
      <c r="D115" s="129">
        <v>99</v>
      </c>
      <c r="E115" s="122" t="s">
        <v>189</v>
      </c>
      <c r="F115" s="122">
        <v>800</v>
      </c>
      <c r="G115" s="161">
        <f t="shared" si="12"/>
        <v>3817.9</v>
      </c>
      <c r="H115" s="161">
        <f t="shared" si="12"/>
        <v>8088.7</v>
      </c>
    </row>
    <row r="116" spans="1:10" ht="15" x14ac:dyDescent="0.2">
      <c r="A116" s="162" t="s">
        <v>190</v>
      </c>
      <c r="B116" s="126" t="s">
        <v>23</v>
      </c>
      <c r="C116" s="127">
        <v>99</v>
      </c>
      <c r="D116" s="127">
        <v>99</v>
      </c>
      <c r="E116" s="126" t="s">
        <v>189</v>
      </c>
      <c r="F116" s="126">
        <v>880</v>
      </c>
      <c r="G116" s="163">
        <v>3817.9</v>
      </c>
      <c r="H116" s="163">
        <v>8088.7</v>
      </c>
    </row>
    <row r="117" spans="1:10" ht="28.5" x14ac:dyDescent="0.2">
      <c r="A117" s="59" t="s">
        <v>59</v>
      </c>
      <c r="B117" s="34" t="s">
        <v>60</v>
      </c>
      <c r="C117" s="35"/>
      <c r="D117" s="35"/>
      <c r="E117" s="34"/>
      <c r="F117" s="34" t="s">
        <v>7</v>
      </c>
      <c r="G117" s="11">
        <f t="shared" ref="G117:H119" si="13">G118</f>
        <v>45757.7</v>
      </c>
      <c r="H117" s="11">
        <f t="shared" si="13"/>
        <v>48548.4</v>
      </c>
      <c r="I117" s="164"/>
      <c r="J117" s="7"/>
    </row>
    <row r="118" spans="1:10" ht="14.25" x14ac:dyDescent="0.2">
      <c r="A118" s="51" t="s">
        <v>61</v>
      </c>
      <c r="B118" s="36">
        <v>956</v>
      </c>
      <c r="C118" s="37">
        <v>8</v>
      </c>
      <c r="D118" s="30" t="s">
        <v>26</v>
      </c>
      <c r="E118" s="38"/>
      <c r="F118" s="36"/>
      <c r="G118" s="10">
        <f>G119+G129</f>
        <v>45757.7</v>
      </c>
      <c r="H118" s="10">
        <f>H119+H129</f>
        <v>48548.4</v>
      </c>
    </row>
    <row r="119" spans="1:10" ht="20.25" customHeight="1" x14ac:dyDescent="0.2">
      <c r="A119" s="52" t="s">
        <v>22</v>
      </c>
      <c r="B119" s="39">
        <v>956</v>
      </c>
      <c r="C119" s="40">
        <v>8</v>
      </c>
      <c r="D119" s="40">
        <v>1</v>
      </c>
      <c r="E119" s="41"/>
      <c r="F119" s="39"/>
      <c r="G119" s="13">
        <f t="shared" si="13"/>
        <v>31139.3</v>
      </c>
      <c r="H119" s="13">
        <f t="shared" si="13"/>
        <v>32874.300000000003</v>
      </c>
    </row>
    <row r="120" spans="1:10" ht="27" customHeight="1" x14ac:dyDescent="0.2">
      <c r="A120" s="3" t="s">
        <v>130</v>
      </c>
      <c r="B120" s="8" t="s">
        <v>60</v>
      </c>
      <c r="C120" s="9">
        <v>8</v>
      </c>
      <c r="D120" s="9">
        <v>1</v>
      </c>
      <c r="E120" s="8" t="s">
        <v>132</v>
      </c>
      <c r="F120" s="8"/>
      <c r="G120" s="14">
        <f>G121+G125</f>
        <v>31139.3</v>
      </c>
      <c r="H120" s="14">
        <f>H121+H125</f>
        <v>32874.300000000003</v>
      </c>
    </row>
    <row r="121" spans="1:10" ht="25.5" x14ac:dyDescent="0.2">
      <c r="A121" s="73" t="s">
        <v>117</v>
      </c>
      <c r="B121" s="74" t="s">
        <v>60</v>
      </c>
      <c r="C121" s="165">
        <v>8</v>
      </c>
      <c r="D121" s="165">
        <v>1</v>
      </c>
      <c r="E121" s="74" t="s">
        <v>133</v>
      </c>
      <c r="F121" s="8"/>
      <c r="G121" s="14">
        <f>G124</f>
        <v>12743.8</v>
      </c>
      <c r="H121" s="14">
        <f>H124</f>
        <v>13454.5</v>
      </c>
    </row>
    <row r="122" spans="1:10" ht="28.5" customHeight="1" x14ac:dyDescent="0.2">
      <c r="A122" s="56" t="s">
        <v>66</v>
      </c>
      <c r="B122" s="75" t="s">
        <v>60</v>
      </c>
      <c r="C122" s="165">
        <v>8</v>
      </c>
      <c r="D122" s="165">
        <v>1</v>
      </c>
      <c r="E122" s="75" t="s">
        <v>133</v>
      </c>
      <c r="F122" s="8" t="s">
        <v>67</v>
      </c>
      <c r="G122" s="14">
        <f>G124</f>
        <v>12743.8</v>
      </c>
      <c r="H122" s="14">
        <f>H124</f>
        <v>13454.5</v>
      </c>
    </row>
    <row r="123" spans="1:10" ht="19.5" customHeight="1" x14ac:dyDescent="0.2">
      <c r="A123" s="56" t="s">
        <v>68</v>
      </c>
      <c r="B123" s="75" t="s">
        <v>60</v>
      </c>
      <c r="C123" s="165">
        <v>8</v>
      </c>
      <c r="D123" s="165">
        <v>1</v>
      </c>
      <c r="E123" s="75" t="s">
        <v>133</v>
      </c>
      <c r="F123" s="8" t="s">
        <v>69</v>
      </c>
      <c r="G123" s="14">
        <f>G124</f>
        <v>12743.8</v>
      </c>
      <c r="H123" s="14">
        <f>H124</f>
        <v>13454.5</v>
      </c>
    </row>
    <row r="124" spans="1:10" ht="69" customHeight="1" x14ac:dyDescent="0.2">
      <c r="A124" s="58" t="s">
        <v>87</v>
      </c>
      <c r="B124" s="77" t="s">
        <v>60</v>
      </c>
      <c r="C124" s="166">
        <v>8</v>
      </c>
      <c r="D124" s="166">
        <v>1</v>
      </c>
      <c r="E124" s="77" t="s">
        <v>133</v>
      </c>
      <c r="F124" s="33" t="s">
        <v>38</v>
      </c>
      <c r="G124" s="28">
        <v>12743.8</v>
      </c>
      <c r="H124" s="28">
        <v>13454.5</v>
      </c>
    </row>
    <row r="125" spans="1:10" ht="38.25" x14ac:dyDescent="0.2">
      <c r="A125" s="76" t="s">
        <v>121</v>
      </c>
      <c r="B125" s="75" t="s">
        <v>60</v>
      </c>
      <c r="C125" s="165">
        <v>8</v>
      </c>
      <c r="D125" s="165">
        <v>1</v>
      </c>
      <c r="E125" s="75" t="s">
        <v>137</v>
      </c>
      <c r="F125" s="8"/>
      <c r="G125" s="14">
        <f>G126</f>
        <v>18395.5</v>
      </c>
      <c r="H125" s="14">
        <f t="shared" ref="H125" si="14">H126</f>
        <v>19419.8</v>
      </c>
    </row>
    <row r="126" spans="1:10" ht="38.25" x14ac:dyDescent="0.2">
      <c r="A126" s="56" t="s">
        <v>66</v>
      </c>
      <c r="B126" s="75" t="s">
        <v>60</v>
      </c>
      <c r="C126" s="165">
        <v>8</v>
      </c>
      <c r="D126" s="165">
        <v>1</v>
      </c>
      <c r="E126" s="75" t="s">
        <v>137</v>
      </c>
      <c r="F126" s="8" t="s">
        <v>67</v>
      </c>
      <c r="G126" s="14">
        <f>G127</f>
        <v>18395.5</v>
      </c>
      <c r="H126" s="14">
        <f>H127</f>
        <v>19419.8</v>
      </c>
    </row>
    <row r="127" spans="1:10" ht="15" x14ac:dyDescent="0.2">
      <c r="A127" s="56" t="s">
        <v>68</v>
      </c>
      <c r="B127" s="75" t="s">
        <v>60</v>
      </c>
      <c r="C127" s="165">
        <v>8</v>
      </c>
      <c r="D127" s="165">
        <v>1</v>
      </c>
      <c r="E127" s="75" t="s">
        <v>137</v>
      </c>
      <c r="F127" s="8" t="s">
        <v>69</v>
      </c>
      <c r="G127" s="14">
        <f>G128</f>
        <v>18395.5</v>
      </c>
      <c r="H127" s="14">
        <f>H128</f>
        <v>19419.8</v>
      </c>
    </row>
    <row r="128" spans="1:10" ht="63.75" x14ac:dyDescent="0.2">
      <c r="A128" s="58" t="s">
        <v>87</v>
      </c>
      <c r="B128" s="77" t="s">
        <v>60</v>
      </c>
      <c r="C128" s="166">
        <v>8</v>
      </c>
      <c r="D128" s="166">
        <v>1</v>
      </c>
      <c r="E128" s="77" t="s">
        <v>137</v>
      </c>
      <c r="F128" s="33" t="s">
        <v>38</v>
      </c>
      <c r="G128" s="28">
        <f>18395.5</f>
        <v>18395.5</v>
      </c>
      <c r="H128" s="28">
        <v>19419.8</v>
      </c>
    </row>
    <row r="129" spans="1:8" ht="15" x14ac:dyDescent="0.2">
      <c r="A129" s="52" t="s">
        <v>154</v>
      </c>
      <c r="B129" s="39">
        <v>956</v>
      </c>
      <c r="C129" s="165">
        <v>8</v>
      </c>
      <c r="D129" s="165">
        <v>2</v>
      </c>
      <c r="E129" s="41"/>
      <c r="F129" s="52"/>
      <c r="G129" s="14">
        <f>G131</f>
        <v>14618.4</v>
      </c>
      <c r="H129" s="14">
        <f>H131</f>
        <v>15674.1</v>
      </c>
    </row>
    <row r="130" spans="1:8" ht="25.5" x14ac:dyDescent="0.2">
      <c r="A130" s="3" t="s">
        <v>130</v>
      </c>
      <c r="B130" s="39">
        <v>956</v>
      </c>
      <c r="C130" s="165">
        <v>8</v>
      </c>
      <c r="D130" s="165">
        <v>2</v>
      </c>
      <c r="E130" s="41" t="s">
        <v>132</v>
      </c>
      <c r="F130" s="52"/>
      <c r="G130" s="14">
        <f>G131</f>
        <v>14618.4</v>
      </c>
      <c r="H130" s="14">
        <f>H131</f>
        <v>15674.1</v>
      </c>
    </row>
    <row r="131" spans="1:8" ht="38.25" x14ac:dyDescent="0.2">
      <c r="A131" s="76" t="s">
        <v>121</v>
      </c>
      <c r="B131" s="75" t="s">
        <v>60</v>
      </c>
      <c r="C131" s="165">
        <v>8</v>
      </c>
      <c r="D131" s="165">
        <v>2</v>
      </c>
      <c r="E131" s="75" t="s">
        <v>137</v>
      </c>
      <c r="F131" s="8"/>
      <c r="G131" s="14">
        <f t="shared" ref="G131:H133" si="15">G132</f>
        <v>14618.4</v>
      </c>
      <c r="H131" s="14">
        <f t="shared" si="15"/>
        <v>15674.1</v>
      </c>
    </row>
    <row r="132" spans="1:8" ht="38.25" x14ac:dyDescent="0.2">
      <c r="A132" s="56" t="s">
        <v>66</v>
      </c>
      <c r="B132" s="75" t="s">
        <v>60</v>
      </c>
      <c r="C132" s="165">
        <v>8</v>
      </c>
      <c r="D132" s="165">
        <v>2</v>
      </c>
      <c r="E132" s="75" t="s">
        <v>137</v>
      </c>
      <c r="F132" s="8" t="s">
        <v>67</v>
      </c>
      <c r="G132" s="14">
        <f t="shared" si="15"/>
        <v>14618.4</v>
      </c>
      <c r="H132" s="14">
        <f t="shared" si="15"/>
        <v>15674.1</v>
      </c>
    </row>
    <row r="133" spans="1:8" ht="15" x14ac:dyDescent="0.2">
      <c r="A133" s="56" t="s">
        <v>150</v>
      </c>
      <c r="B133" s="75" t="s">
        <v>60</v>
      </c>
      <c r="C133" s="165">
        <v>8</v>
      </c>
      <c r="D133" s="165">
        <v>2</v>
      </c>
      <c r="E133" s="75" t="s">
        <v>137</v>
      </c>
      <c r="F133" s="8" t="s">
        <v>148</v>
      </c>
      <c r="G133" s="14">
        <f t="shared" si="15"/>
        <v>14618.4</v>
      </c>
      <c r="H133" s="14">
        <f t="shared" si="15"/>
        <v>15674.1</v>
      </c>
    </row>
    <row r="134" spans="1:8" ht="63.75" x14ac:dyDescent="0.2">
      <c r="A134" s="58" t="s">
        <v>153</v>
      </c>
      <c r="B134" s="77" t="s">
        <v>60</v>
      </c>
      <c r="C134" s="166">
        <v>8</v>
      </c>
      <c r="D134" s="166">
        <v>2</v>
      </c>
      <c r="E134" s="77" t="s">
        <v>137</v>
      </c>
      <c r="F134" s="33" t="s">
        <v>152</v>
      </c>
      <c r="G134" s="28">
        <v>14618.4</v>
      </c>
      <c r="H134" s="28">
        <v>15674.1</v>
      </c>
    </row>
  </sheetData>
  <autoFilter ref="A9:J134"/>
  <customSheetViews>
    <customSheetView guid="{E021FB0C-A711-4509-BC26-BEE4D6D0121D}" showPageBreaks="1" printArea="1" showAutoFilter="1" view="pageBreakPreview">
      <selection activeCell="A6" sqref="A6"/>
      <pageMargins left="0.70866141732283472" right="0.19685039370078741" top="0.15748031496062992" bottom="0.55118110236220474" header="0" footer="0"/>
      <pageSetup paperSize="9" scale="93" orientation="portrait" r:id="rId1"/>
      <autoFilter ref="A9:J134"/>
    </customSheetView>
    <customSheetView guid="{C0DCEFD6-4378-4196-8A52-BBAE8937CBA3}" showPageBreaks="1" printArea="1" showAutoFilter="1" view="pageBreakPreview">
      <selection activeCell="E3" sqref="E3"/>
      <pageMargins left="0.70866141732283472" right="0.19685039370078741" top="0.15748031496062992" bottom="0.55118110236220474" header="0" footer="0"/>
      <pageSetup paperSize="9" scale="93" orientation="portrait" r:id="rId2"/>
      <autoFilter ref="A9:J134"/>
    </customSheetView>
    <customSheetView guid="{265E4B74-F87F-4C11-8F36-BD3184BC15DF}" showPageBreaks="1" printArea="1" showAutoFilter="1" view="pageBreakPreview" topLeftCell="A113">
      <selection sqref="A1:H116"/>
      <pageMargins left="0.70866141732283472" right="0.19685039370078741" top="0.15748031496062992" bottom="0.55118110236220474" header="0" footer="0"/>
      <pageSetup paperSize="9" scale="93" orientation="portrait" r:id="rId3"/>
      <autoFilter ref="A9:J134"/>
    </customSheetView>
  </customSheetViews>
  <mergeCells count="12">
    <mergeCell ref="G10:H10"/>
    <mergeCell ref="E1:H1"/>
    <mergeCell ref="E2:H2"/>
    <mergeCell ref="E5:H5"/>
    <mergeCell ref="D6:H6"/>
    <mergeCell ref="A7:H7"/>
    <mergeCell ref="A8:H8"/>
    <mergeCell ref="A10:A11"/>
    <mergeCell ref="B10:B11"/>
    <mergeCell ref="C10:D10"/>
    <mergeCell ref="E10:E11"/>
    <mergeCell ref="F10:F11"/>
  </mergeCells>
  <pageMargins left="0.70866141732283472" right="0.19685039370078741" top="0.15748031496062992" bottom="0.55118110236220474" header="0" footer="0"/>
  <pageSetup paperSize="9" scale="93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2015 год</vt:lpstr>
      <vt:lpstr>2016-2017 год</vt:lpstr>
      <vt:lpstr>'2016-2017 год'!Заголовки_для_печати</vt:lpstr>
      <vt:lpstr>'2015 год'!Область_печати</vt:lpstr>
      <vt:lpstr>'2016-2017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2015-12-24T14:52:49Z</cp:lastPrinted>
  <dcterms:created xsi:type="dcterms:W3CDTF">2003-12-05T21:14:57Z</dcterms:created>
  <dcterms:modified xsi:type="dcterms:W3CDTF">2015-12-24T14:53:08Z</dcterms:modified>
</cp:coreProperties>
</file>