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0860" windowHeight="11640" activeTab="1"/>
  </bookViews>
  <sheets>
    <sheet name="2013 год" sheetId="1" r:id="rId1"/>
    <sheet name="2014-2015 год" sheetId="2" r:id="rId2"/>
  </sheets>
  <externalReferences>
    <externalReference r:id="rId3"/>
  </externalReferences>
  <definedNames>
    <definedName name="_xlnm._FilterDatabase" localSheetId="0" hidden="1">'2013 год'!$A$7:$F$82</definedName>
    <definedName name="_xlnm._FilterDatabase" localSheetId="1" hidden="1">'2014-2015 год'!$A$10:$H$99</definedName>
    <definedName name="Z_03D0DDB9_3E2B_445E_B26D_09285D63C497_.wvu.FilterData" localSheetId="0" hidden="1">'2013 год'!$A$7:$F$82</definedName>
    <definedName name="Z_184D3176_FFF6_4E91_A7DC_D63418B7D0F5_.wvu.FilterData" localSheetId="0" hidden="1">'2013 год'!$A$7:$F$82</definedName>
    <definedName name="Z_2547B61A_57D8_45C6_87E4_2B595BD241A2_.wvu.FilterData" localSheetId="0" hidden="1">'2013 год'!$A$7:$F$82</definedName>
    <definedName name="Z_2547B61A_57D8_45C6_87E4_2B595BD241A2_.wvu.PrintArea" localSheetId="0" hidden="1">'2013 год'!$A$3:$G$82</definedName>
    <definedName name="Z_2547B61A_57D8_45C6_87E4_2B595BD241A2_.wvu.PrintTitles" localSheetId="0" hidden="1">'2013 год'!$8:$9</definedName>
    <definedName name="Z_2CC5DC23_D108_4C62_8D9C_2D339D918FB9_.wvu.FilterData" localSheetId="0" hidden="1">'2013 год'!$A$7:$F$82</definedName>
    <definedName name="Z_2E862F6B_6B0A_40BB_944E_0C7992DC3BBB_.wvu.FilterData" localSheetId="0" hidden="1">'2013 год'!$A$7:$F$82</definedName>
    <definedName name="Z_4CB2AD8A_1395_4EEB_B6E5_ACA1429CF0DB_.wvu.Cols" localSheetId="0" hidden="1">'2013 год'!#REF!</definedName>
    <definedName name="Z_4CB2AD8A_1395_4EEB_B6E5_ACA1429CF0DB_.wvu.FilterData" localSheetId="0" hidden="1">'2013 год'!$A$7:$F$82</definedName>
    <definedName name="Z_4CB2AD8A_1395_4EEB_B6E5_ACA1429CF0DB_.wvu.PrintArea" localSheetId="0" hidden="1">'2013 год'!$A$5:$F$82</definedName>
    <definedName name="Z_4CB2AD8A_1395_4EEB_B6E5_ACA1429CF0DB_.wvu.PrintTitles" localSheetId="0" hidden="1">'2013 год'!$8:$9</definedName>
    <definedName name="Z_5271CAE7_4D6C_40AB_9A03_5EFB6EFB80FA_.wvu.Cols" localSheetId="0" hidden="1">'2013 год'!$H:$I</definedName>
    <definedName name="Z_5271CAE7_4D6C_40AB_9A03_5EFB6EFB80FA_.wvu.FilterData" localSheetId="0" hidden="1">'2013 год'!$A$7:$F$82</definedName>
    <definedName name="Z_5271CAE7_4D6C_40AB_9A03_5EFB6EFB80FA_.wvu.FilterData" localSheetId="1" hidden="1">'2014-2015 год'!$A$7:$J$72</definedName>
    <definedName name="Z_5271CAE7_4D6C_40AB_9A03_5EFB6EFB80FA_.wvu.PrintArea" localSheetId="0" hidden="1">'2013 год'!$A$1:$I$82</definedName>
    <definedName name="Z_5271CAE7_4D6C_40AB_9A03_5EFB6EFB80FA_.wvu.PrintArea" localSheetId="1" hidden="1">'2014-2015 год'!$A$1:$H$72</definedName>
    <definedName name="Z_599A55F8_3816_4A95_B2A0_7EE8B30830DF_.wvu.FilterData" localSheetId="0" hidden="1">'2013 год'!$A$7:$F$82</definedName>
    <definedName name="Z_599A55F8_3816_4A95_B2A0_7EE8B30830DF_.wvu.PrintArea" localSheetId="0" hidden="1">'2013 год'!$A$3:$G$82</definedName>
    <definedName name="Z_7C0ABF66_8B0F_48ED_A269_F91E2B0FF96C_.wvu.FilterData" localSheetId="0" hidden="1">'2013 год'!$A$7:$F$82</definedName>
    <definedName name="Z_949DCF8A_4B6C_48DC_A0AF_1508759F4E2C_.wvu.FilterData" localSheetId="0" hidden="1">'2013 год'!$A$7:$F$82</definedName>
    <definedName name="Z_9AE4E90B_95AD_4E92_80AE_724EF4B3642C_.wvu.Cols" localSheetId="0" hidden="1">'2013 год'!$H:$I</definedName>
    <definedName name="Z_9AE4E90B_95AD_4E92_80AE_724EF4B3642C_.wvu.FilterData" localSheetId="0" hidden="1">'2013 год'!$A$7:$F$82</definedName>
    <definedName name="Z_9AE4E90B_95AD_4E92_80AE_724EF4B3642C_.wvu.FilterData" localSheetId="1" hidden="1">'2014-2015 год'!$A$7:$J$99</definedName>
    <definedName name="Z_9AE4E90B_95AD_4E92_80AE_724EF4B3642C_.wvu.PrintArea" localSheetId="0" hidden="1">'2013 год'!$A$1:$I$109</definedName>
    <definedName name="Z_9AE4E90B_95AD_4E92_80AE_724EF4B3642C_.wvu.PrintArea" localSheetId="1" hidden="1">'2014-2015 год'!$A$1:$H$99</definedName>
    <definedName name="Z_A79CDC70_8466_49CB_8C49_C52C08F5C2C3_.wvu.FilterData" localSheetId="0" hidden="1">'2013 год'!$A$7:$F$82</definedName>
    <definedName name="Z_A79CDC70_8466_49CB_8C49_C52C08F5C2C3_.wvu.PrintArea" localSheetId="0" hidden="1">'2013 год'!$A$3:$G$82</definedName>
    <definedName name="Z_A79CDC70_8466_49CB_8C49_C52C08F5C2C3_.wvu.PrintTitles" localSheetId="0" hidden="1">'2013 год'!$8:$9</definedName>
    <definedName name="Z_B3397BCA_1277_4868_806F_2E68EFD73FCF_.wvu.Cols" localSheetId="0" hidden="1">'2013 год'!#REF!</definedName>
    <definedName name="Z_B3397BCA_1277_4868_806F_2E68EFD73FCF_.wvu.FilterData" localSheetId="0" hidden="1">'2013 год'!$A$7:$F$82</definedName>
    <definedName name="Z_B3397BCA_1277_4868_806F_2E68EFD73FCF_.wvu.PrintArea" localSheetId="0" hidden="1">'2013 год'!$A$5:$F$82</definedName>
    <definedName name="Z_B3397BCA_1277_4868_806F_2E68EFD73FCF_.wvu.PrintTitles" localSheetId="0" hidden="1">'2013 год'!$8:$9</definedName>
    <definedName name="Z_B3ADB1FC_7237_4F79_A98A_9A3A728E8FB8_.wvu.FilterData" localSheetId="0" hidden="1">'2013 год'!$A$7:$F$82</definedName>
    <definedName name="Z_C0DCEFD6_4378_4196_8A52_BBAE8937CBA3_.wvu.FilterData" localSheetId="0" hidden="1">'2013 год'!$A$7:$F$82</definedName>
    <definedName name="Z_C0DCEFD6_4378_4196_8A52_BBAE8937CBA3_.wvu.FilterData" localSheetId="1" hidden="1">'2014-2015 год'!$A$7:$J$99</definedName>
    <definedName name="Z_C0DCEFD6_4378_4196_8A52_BBAE8937CBA3_.wvu.PrintArea" localSheetId="1" hidden="1">'2014-2015 год'!$A$1:$H$72</definedName>
    <definedName name="Z_E73FB2C8_8889_4BC1_B42C_BB4285892FAC_.wvu.Cols" localSheetId="0" hidden="1">'2013 год'!#REF!</definedName>
    <definedName name="Z_E73FB2C8_8889_4BC1_B42C_BB4285892FAC_.wvu.FilterData" localSheetId="0" hidden="1">'2013 год'!$A$7:$F$82</definedName>
    <definedName name="Z_E73FB2C8_8889_4BC1_B42C_BB4285892FAC_.wvu.PrintArea" localSheetId="0" hidden="1">'2013 год'!$A$5:$F$82</definedName>
    <definedName name="Z_E73FB2C8_8889_4BC1_B42C_BB4285892FAC_.wvu.PrintTitles" localSheetId="0" hidden="1">'2013 год'!$8:$9</definedName>
    <definedName name="_xlnm.Print_Area" localSheetId="0">'2013 год'!$A$1:$I$109</definedName>
    <definedName name="_xlnm.Print_Area" localSheetId="1">'2014-2015 год'!$A$1:$H$99</definedName>
  </definedNames>
  <calcPr calcId="144525"/>
  <customWorkbookViews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user - Личное представление" guid="{9AE4E90B-95AD-4E92-80AE-724EF4B3642C}" mergeInterval="0" personalView="1" maximized="1" xWindow="1" yWindow="1" windowWidth="1280" windowHeight="781" activeSheetId="2"/>
    <customWorkbookView name="Администратор - Личное представление" guid="{C0DCEFD6-4378-4196-8A52-BBAE8937CBA3}" mergeInterval="0" personalView="1" maximized="1" xWindow="1" yWindow="1" windowWidth="1280" windowHeight="761" activeSheetId="1"/>
  </customWorkbookViews>
</workbook>
</file>

<file path=xl/calcChain.xml><?xml version="1.0" encoding="utf-8"?>
<calcChain xmlns="http://schemas.openxmlformats.org/spreadsheetml/2006/main">
  <c r="G106" i="1" l="1"/>
  <c r="G102" i="1"/>
  <c r="G98" i="1"/>
  <c r="H87" i="2"/>
  <c r="G87" i="2"/>
  <c r="H92" i="2"/>
  <c r="G92" i="2"/>
  <c r="H96" i="2"/>
  <c r="G96" i="2"/>
  <c r="H88" i="2"/>
  <c r="G88" i="2"/>
  <c r="J10" i="2"/>
  <c r="I10" i="2"/>
  <c r="J10" i="1"/>
  <c r="G72" i="2"/>
  <c r="H72" i="2"/>
  <c r="J12" i="1"/>
  <c r="I17" i="1"/>
  <c r="I16" i="1"/>
  <c r="I23" i="1"/>
  <c r="I22" i="1"/>
  <c r="I21" i="1"/>
  <c r="I29" i="1"/>
  <c r="I28" i="1"/>
  <c r="I36" i="1"/>
  <c r="I35" i="1" s="1"/>
  <c r="I34" i="1" s="1"/>
  <c r="I33" i="1" s="1"/>
  <c r="I32" i="1" s="1"/>
  <c r="I44" i="1"/>
  <c r="I43" i="1"/>
  <c r="I47" i="1"/>
  <c r="I46" i="1" s="1"/>
  <c r="I45" i="1" s="1"/>
  <c r="I49" i="1"/>
  <c r="I48" i="1" s="1"/>
  <c r="I53" i="1"/>
  <c r="I52" i="1"/>
  <c r="I59" i="1"/>
  <c r="I58" i="1"/>
  <c r="I64" i="1"/>
  <c r="I63" i="1"/>
  <c r="I66" i="1"/>
  <c r="I65" i="1" s="1"/>
  <c r="I68" i="1"/>
  <c r="I67" i="1" s="1"/>
  <c r="I70" i="1"/>
  <c r="I69" i="1" s="1"/>
  <c r="I73" i="1"/>
  <c r="I72" i="1" s="1"/>
  <c r="I71" i="1" s="1"/>
  <c r="I78" i="1"/>
  <c r="I77" i="1" s="1"/>
  <c r="I76" i="1" s="1"/>
  <c r="I75" i="1" s="1"/>
  <c r="I82" i="1"/>
  <c r="I81" i="1" s="1"/>
  <c r="H81" i="1"/>
  <c r="H80" i="1"/>
  <c r="H79" i="1" s="1"/>
  <c r="H77" i="1"/>
  <c r="H76" i="1" s="1"/>
  <c r="H75" i="1" s="1"/>
  <c r="H74" i="1" s="1"/>
  <c r="H72" i="1"/>
  <c r="H71" i="1" s="1"/>
  <c r="H69" i="1"/>
  <c r="H67" i="1"/>
  <c r="H65" i="1"/>
  <c r="H62" i="1"/>
  <c r="H57" i="1"/>
  <c r="H56" i="1" s="1"/>
  <c r="H55" i="1" s="1"/>
  <c r="H51" i="1"/>
  <c r="H50" i="1" s="1"/>
  <c r="H48" i="1"/>
  <c r="H46" i="1"/>
  <c r="H45" i="1" s="1"/>
  <c r="H42" i="1"/>
  <c r="H41" i="1" s="1"/>
  <c r="H35" i="1"/>
  <c r="H34" i="1" s="1"/>
  <c r="H33" i="1" s="1"/>
  <c r="H32" i="1" s="1"/>
  <c r="H31" i="1"/>
  <c r="H30" i="1" s="1"/>
  <c r="H27" i="1"/>
  <c r="H26" i="1" s="1"/>
  <c r="H25" i="1" s="1"/>
  <c r="H20" i="1"/>
  <c r="H19" i="1" s="1"/>
  <c r="H18" i="1" s="1"/>
  <c r="H15" i="1"/>
  <c r="H14" i="1" s="1"/>
  <c r="H13" i="1" s="1"/>
  <c r="H84" i="2"/>
  <c r="G84" i="2"/>
  <c r="G94" i="1"/>
  <c r="G105" i="1"/>
  <c r="G97" i="1" s="1"/>
  <c r="I80" i="1" l="1"/>
  <c r="I79" i="1" s="1"/>
  <c r="I74" i="1"/>
  <c r="I62" i="1"/>
  <c r="I61" i="1" s="1"/>
  <c r="I60" i="1" s="1"/>
  <c r="I57" i="1"/>
  <c r="I56" i="1" s="1"/>
  <c r="I55" i="1" s="1"/>
  <c r="I51" i="1"/>
  <c r="I50" i="1" s="1"/>
  <c r="I42" i="1"/>
  <c r="I41" i="1" s="1"/>
  <c r="I27" i="1"/>
  <c r="I26" i="1" s="1"/>
  <c r="I25" i="1" s="1"/>
  <c r="I20" i="1"/>
  <c r="I19" i="1" s="1"/>
  <c r="I18" i="1" s="1"/>
  <c r="I15" i="1"/>
  <c r="I14" i="1" s="1"/>
  <c r="I13" i="1" s="1"/>
  <c r="I40" i="1"/>
  <c r="I39" i="1" s="1"/>
  <c r="H61" i="1"/>
  <c r="H60" i="1" s="1"/>
  <c r="H54" i="1" s="1"/>
  <c r="H40" i="1"/>
  <c r="H39" i="1" s="1"/>
  <c r="H38" i="1" s="1"/>
  <c r="H37" i="1" s="1"/>
  <c r="H24" i="1"/>
  <c r="H12" i="1" s="1"/>
  <c r="I54" i="1" l="1"/>
  <c r="I38" i="1"/>
  <c r="I37" i="1" s="1"/>
  <c r="H11" i="1"/>
  <c r="H10" i="1" s="1"/>
  <c r="H16" i="2" l="1"/>
  <c r="G16" i="2"/>
  <c r="G15" i="2" s="1"/>
  <c r="G14" i="2" s="1"/>
  <c r="G13" i="2" s="1"/>
  <c r="H71" i="2"/>
  <c r="H70" i="2" s="1"/>
  <c r="H69" i="2" s="1"/>
  <c r="H67" i="2"/>
  <c r="H66" i="2"/>
  <c r="H65" i="2" s="1"/>
  <c r="H63" i="2"/>
  <c r="H62" i="2" s="1"/>
  <c r="H61" i="2" s="1"/>
  <c r="H60" i="2" s="1"/>
  <c r="H98" i="2"/>
  <c r="H94" i="2"/>
  <c r="H90" i="2"/>
  <c r="H81" i="2"/>
  <c r="H80" i="2" s="1"/>
  <c r="H77" i="2"/>
  <c r="H76" i="2" s="1"/>
  <c r="H58" i="2"/>
  <c r="H57" i="2" s="1"/>
  <c r="H55" i="2"/>
  <c r="H53" i="2"/>
  <c r="H51" i="2"/>
  <c r="H48" i="2"/>
  <c r="H43" i="2"/>
  <c r="H42" i="2" s="1"/>
  <c r="H41" i="2" s="1"/>
  <c r="H37" i="2"/>
  <c r="H36" i="2" s="1"/>
  <c r="H34" i="2"/>
  <c r="H30" i="2"/>
  <c r="H29" i="2" s="1"/>
  <c r="H28" i="2" s="1"/>
  <c r="H27" i="2" s="1"/>
  <c r="H24" i="2"/>
  <c r="H23" i="2" s="1"/>
  <c r="H22" i="2" s="1"/>
  <c r="H21" i="2" s="1"/>
  <c r="H19" i="2"/>
  <c r="H18" i="2" s="1"/>
  <c r="H17" i="2" s="1"/>
  <c r="H15" i="2"/>
  <c r="H14" i="2" s="1"/>
  <c r="H13" i="2" s="1"/>
  <c r="G67" i="2"/>
  <c r="G66" i="2"/>
  <c r="G65" i="2" s="1"/>
  <c r="G63" i="2"/>
  <c r="G62" i="2" s="1"/>
  <c r="G61" i="2" s="1"/>
  <c r="G60" i="2" s="1"/>
  <c r="G98" i="2"/>
  <c r="G94" i="2"/>
  <c r="G90" i="2"/>
  <c r="G81" i="2"/>
  <c r="G80" i="2" s="1"/>
  <c r="G77" i="2"/>
  <c r="G76" i="2" s="1"/>
  <c r="G58" i="2"/>
  <c r="G57" i="2" s="1"/>
  <c r="G55" i="2"/>
  <c r="G53" i="2"/>
  <c r="G51" i="2"/>
  <c r="G48" i="2"/>
  <c r="G43" i="2"/>
  <c r="G42" i="2" s="1"/>
  <c r="G41" i="2" s="1"/>
  <c r="G37" i="2"/>
  <c r="G36" i="2" s="1"/>
  <c r="G34" i="2"/>
  <c r="G30" i="2"/>
  <c r="G29" i="2" s="1"/>
  <c r="G28" i="2" s="1"/>
  <c r="G27" i="2" s="1"/>
  <c r="G24" i="2"/>
  <c r="G23" i="2" s="1"/>
  <c r="G22" i="2" s="1"/>
  <c r="G21" i="2" s="1"/>
  <c r="G19" i="2"/>
  <c r="G18" i="2" s="1"/>
  <c r="G17" i="2" s="1"/>
  <c r="G31" i="1"/>
  <c r="I31" i="1" s="1"/>
  <c r="I30" i="1" s="1"/>
  <c r="I24" i="1" s="1"/>
  <c r="I12" i="1" s="1"/>
  <c r="I11" i="1" s="1"/>
  <c r="I10" i="1" s="1"/>
  <c r="H12" i="2" l="1"/>
  <c r="G12" i="2"/>
  <c r="H33" i="2"/>
  <c r="H32" i="2" s="1"/>
  <c r="G75" i="2"/>
  <c r="G74" i="2" s="1"/>
  <c r="G73" i="2" s="1"/>
  <c r="G33" i="2"/>
  <c r="G32" i="2" s="1"/>
  <c r="H47" i="2"/>
  <c r="H46" i="2" s="1"/>
  <c r="H40" i="2" s="1"/>
  <c r="G47" i="2"/>
  <c r="G46" i="2" s="1"/>
  <c r="G40" i="2" s="1"/>
  <c r="H11" i="2" l="1"/>
  <c r="H75" i="2"/>
  <c r="H74" i="2" s="1"/>
  <c r="H73" i="2" l="1"/>
  <c r="H10" i="2" s="1"/>
  <c r="G15" i="1"/>
  <c r="G71" i="2"/>
  <c r="G70" i="2" s="1"/>
  <c r="G69" i="2" s="1"/>
  <c r="G30" i="1"/>
  <c r="G81" i="1"/>
  <c r="G77" i="1"/>
  <c r="G108" i="1"/>
  <c r="G104" i="1"/>
  <c r="G100" i="1"/>
  <c r="G91" i="1"/>
  <c r="G87" i="1"/>
  <c r="G72" i="1"/>
  <c r="G67" i="1"/>
  <c r="G65" i="1"/>
  <c r="G62" i="1"/>
  <c r="G57" i="1"/>
  <c r="G51" i="1"/>
  <c r="G48" i="1"/>
  <c r="G46" i="1"/>
  <c r="G45" i="1" s="1"/>
  <c r="G35" i="1"/>
  <c r="G27" i="1"/>
  <c r="G20" i="1"/>
  <c r="G11" i="2" l="1"/>
  <c r="G10" i="2" s="1"/>
  <c r="I11" i="2" s="1"/>
  <c r="G69" i="1"/>
  <c r="G71" i="1"/>
  <c r="G50" i="1"/>
  <c r="G42" i="1"/>
  <c r="G41" i="1" s="1"/>
  <c r="G40" i="1" s="1"/>
  <c r="G86" i="1"/>
  <c r="G90" i="1"/>
  <c r="G34" i="1"/>
  <c r="G33" i="1" s="1"/>
  <c r="G32" i="1" s="1"/>
  <c r="G14" i="1"/>
  <c r="G13" i="1" s="1"/>
  <c r="G76" i="1"/>
  <c r="G75" i="1" s="1"/>
  <c r="G74" i="1" s="1"/>
  <c r="G80" i="1"/>
  <c r="G79" i="1" s="1"/>
  <c r="G85" i="1" l="1"/>
  <c r="G84" i="1" s="1"/>
  <c r="G83" i="1" s="1"/>
  <c r="G56" i="1"/>
  <c r="G55" i="1" s="1"/>
  <c r="G19" i="1"/>
  <c r="G18" i="1" s="1"/>
  <c r="G39" i="1"/>
  <c r="G38" i="1" s="1"/>
  <c r="G26" i="1"/>
  <c r="G25" i="1" s="1"/>
  <c r="G24" i="1" s="1"/>
  <c r="G61" i="1"/>
  <c r="G12" i="1" l="1"/>
  <c r="J11" i="2"/>
  <c r="G60" i="1"/>
  <c r="G54" i="1" s="1"/>
  <c r="G37" i="1"/>
  <c r="G11" i="1" l="1"/>
  <c r="G10" i="1" s="1"/>
  <c r="J11" i="1" s="1"/>
</calcChain>
</file>

<file path=xl/sharedStrings.xml><?xml version="1.0" encoding="utf-8"?>
<sst xmlns="http://schemas.openxmlformats.org/spreadsheetml/2006/main" count="935" uniqueCount="163">
  <si>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</si>
  <si>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</si>
  <si>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</si>
  <si>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</si>
  <si>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</si>
  <si>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</si>
  <si>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</si>
  <si>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</si>
  <si>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</si>
  <si>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</si>
  <si>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</si>
  <si>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Центральный аппарат</t>
  </si>
  <si>
    <t>04</t>
  </si>
  <si>
    <t>Жилищно-коммунальное хозяйство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</si>
  <si>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</si>
  <si>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</si>
  <si>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</si>
  <si>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</si>
  <si>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</si>
  <si>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</si>
  <si>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Благоустройство</t>
  </si>
  <si>
    <t>Уличное освещение</t>
  </si>
  <si>
    <t>002 00 00</t>
  </si>
  <si>
    <t>002 04 00</t>
  </si>
  <si>
    <t>600 00 00</t>
  </si>
  <si>
    <t>600 01 00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</si>
  <si>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</si>
  <si>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600 02 00</t>
  </si>
  <si>
    <t>Озеленение</t>
  </si>
  <si>
    <t>600 03 00</t>
  </si>
  <si>
    <t>Организация и содержание мест захоронения</t>
  </si>
  <si>
    <t>600 04 00</t>
  </si>
  <si>
    <t>Прочие мероприятия по благоустройству городских округов и поселений</t>
  </si>
  <si>
    <t>600 05 00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</si>
  <si>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</si>
  <si>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</si>
  <si>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</si>
  <si>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 xml:space="preserve">Культура </t>
  </si>
  <si>
    <t>Обеспечение деятельности подведомственных учреждений</t>
  </si>
  <si>
    <t>Музеи и постоянные выставки</t>
  </si>
  <si>
    <t>920</t>
  </si>
  <si>
    <t>09</t>
  </si>
  <si>
    <t xml:space="preserve">Национальная безопасность и правоохранительная деятельность </t>
  </si>
  <si>
    <t>10</t>
  </si>
  <si>
    <t>202 67 00</t>
  </si>
  <si>
    <t>00</t>
  </si>
  <si>
    <t>202 00 00</t>
  </si>
  <si>
    <t>Воинские формирования (органы, подразделения)</t>
  </si>
  <si>
    <t>Обеспечение пожарной безопасности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</si>
  <si>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</si>
  <si>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</si>
  <si>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</si>
  <si>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491 00 00</t>
  </si>
  <si>
    <t>Доплаты к пенсиям государственных служащих субъектов Российской Федерации и муниципальных служащих</t>
  </si>
  <si>
    <t>491 01 00</t>
  </si>
  <si>
    <t>Функционирование органов в сфере национальной безопасности и правоохранительной деятельности</t>
  </si>
  <si>
    <t>551 00 00</t>
  </si>
  <si>
    <t>551 05 00</t>
  </si>
  <si>
    <t xml:space="preserve">01 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</si>
  <si>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</si>
  <si>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</si>
  <si>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Выполнение других обязательств государства</t>
  </si>
  <si>
    <t>Прочие выплаты по обязательствам государства</t>
  </si>
  <si>
    <t>092 03 05</t>
  </si>
  <si>
    <t>092 03 00</t>
  </si>
  <si>
    <t>092 00 00</t>
  </si>
  <si>
    <t>Культура и кинематография</t>
  </si>
  <si>
    <t>08</t>
  </si>
  <si>
    <t>13</t>
  </si>
  <si>
    <t>Социальное обеспечение населения</t>
  </si>
  <si>
    <t>Целевые программы муниципальных образований</t>
  </si>
  <si>
    <t>795 00 00</t>
  </si>
  <si>
    <t>Дорожное хозяйство (дорожные фонды)</t>
  </si>
  <si>
    <t>Дорожное хозяйство</t>
  </si>
  <si>
    <t>315 00 00</t>
  </si>
  <si>
    <t>Содержание и управление дорожным хозяйством</t>
  </si>
  <si>
    <t>315 01 00</t>
  </si>
  <si>
    <t>Содержание автомобильных дорог общего пользования местного значения</t>
  </si>
  <si>
    <t>315 01 24</t>
  </si>
  <si>
    <t>Национальная экономика</t>
  </si>
  <si>
    <t>440 00 00</t>
  </si>
  <si>
    <t>440 99 00</t>
  </si>
  <si>
    <t>Дворцы и дома культуры, другие учреждения культуры и средств массовой информации</t>
  </si>
  <si>
    <t>795 00 01</t>
  </si>
  <si>
    <t xml:space="preserve"> за счет средств республиканского бюджета  РК</t>
  </si>
  <si>
    <t>Фонд оплаты труда и страховые взносы</t>
  </si>
  <si>
    <t>121</t>
  </si>
  <si>
    <t>Прочая закупка товаров, работ и услуг для муниципальных нужд</t>
  </si>
  <si>
    <t>244</t>
  </si>
  <si>
    <t>810</t>
  </si>
  <si>
    <t>243</t>
  </si>
  <si>
    <t>Пенсии, выплачиваемые организациями сектора муниципального управления</t>
  </si>
  <si>
    <t>312</t>
  </si>
  <si>
    <t xml:space="preserve"> за счет средств бюджета МО ГП "Печора" </t>
  </si>
  <si>
    <t xml:space="preserve">Субсидии юридическим лицам (кроме муниципальных
учреждений) и физическим лицам - производителям товаров,работ, услуг
</t>
  </si>
  <si>
    <t>Субсидии бюджетным учреждениям на финансовое обеспечение
муниципального задания на оказание муниципальных услуг (выполнение работ)</t>
  </si>
  <si>
    <t>Субсидии бюджетным учреждениям на иные цели</t>
  </si>
  <si>
    <t>611</t>
  </si>
  <si>
    <t>612</t>
  </si>
  <si>
    <t>441 99 00</t>
  </si>
  <si>
    <t>Приобретение товаров, работ , услуг в пользу граждан</t>
  </si>
  <si>
    <t>323</t>
  </si>
  <si>
    <t>601 01 00</t>
  </si>
  <si>
    <t>Закупка товаров, работ, услуг в целях капитального ремонта муниципального имущества</t>
  </si>
  <si>
    <t>242</t>
  </si>
  <si>
    <t>Закупка товаров, работ, услуг в сфере информационно-коммуникационных технологий</t>
  </si>
  <si>
    <t>Уплата прочих налогов, сборов и иных платежей</t>
  </si>
  <si>
    <t>852</t>
  </si>
  <si>
    <t>Прочая закупка товаров, работ, услуг для муниципальных нужд</t>
  </si>
  <si>
    <t xml:space="preserve"> Прочая закупка товаров, работ, услуг для муниципальных нужд</t>
  </si>
  <si>
    <t xml:space="preserve">795 00 00 </t>
  </si>
  <si>
    <t>Долгосрочная муниципальная целевая программа "Комплексное развитие систем коммунальной инфраструктуры на территории городского поселения "Печора" (2011-2015 годы)</t>
  </si>
  <si>
    <t>Муниципальная программа "Энергосбережение и повышение энергетической эффективности на территории городского поселения "Печора" на 2012-2014 гг."</t>
  </si>
  <si>
    <t>Долгосрочная муниципальная  целевая программа "Сохранение и развитие культуры городского поселения  "Печора" ( 2012 - 2013 годы)"</t>
  </si>
  <si>
    <t>Долгосрочная муниципальная целевая программа "Сохранение и развитие государственных языков на территории городского поселения"Печора" (2012-2013 годы)"</t>
  </si>
  <si>
    <t>Капитальный ремонт и ремонт автомобильных дорог общего пользования населенных пунктов</t>
  </si>
  <si>
    <t>315 01 27</t>
  </si>
  <si>
    <t>за счет средств республиканского бюджета  РК</t>
  </si>
  <si>
    <t>СУММА (тыс.рублей)</t>
  </si>
  <si>
    <t>Изменения</t>
  </si>
  <si>
    <t xml:space="preserve">Ведомственная структура расходов бюджета  муниципального образования городского поселения "Печора" на 2013 год </t>
  </si>
  <si>
    <t>Приложение 3</t>
  </si>
  <si>
    <t>2014 год</t>
  </si>
  <si>
    <t>2015 год</t>
  </si>
  <si>
    <t xml:space="preserve">Ведомственная структура расходов бюджета  муниципального образования городского поселения "Печора" на плановый период 2014 и 2015 годов </t>
  </si>
  <si>
    <t>411</t>
  </si>
  <si>
    <t>Бюджетные инвестиции в объекты муниципальной собственности казенным учреждениям</t>
  </si>
  <si>
    <t>Администрация муниципального района «Печора»</t>
  </si>
  <si>
    <t>Приложение 4</t>
  </si>
  <si>
    <t>910 00 00</t>
  </si>
  <si>
    <t>Резервные средства</t>
  </si>
  <si>
    <t>870</t>
  </si>
  <si>
    <t>УСЛОВНО УТВЕРЖДАЕМЫЕ (УТВЕРЖДЕННЫЕ) РАСХОДЫ</t>
  </si>
  <si>
    <t>99</t>
  </si>
  <si>
    <t>Условно утверждаемые (утвержденные) расходы</t>
  </si>
  <si>
    <t>999 00 00</t>
  </si>
  <si>
    <t>Специальные расходы</t>
  </si>
  <si>
    <t>880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</si>
  <si>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</si>
  <si>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Долгосрочная муниципальная целевая программа "Кадры отрасли "Культура" городского поселения "Печора" (2013-2015)"</t>
  </si>
  <si>
    <t>Резерв средств на 2013 год для увеличения расходов на оплату труда работников муниципальных учреждений МО ГП "Печора"</t>
  </si>
  <si>
    <t xml:space="preserve"> за счет субсидии республиканского бюджета РК</t>
  </si>
  <si>
    <t>521 01 14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</si>
  <si>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</si>
  <si>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 xml:space="preserve"> за счет средств г.п. "Печора" 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</si>
  <si>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городского поселения"Печора"" (2012-2015 годы)"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</si>
  <si>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 городского поселения"Печора" "Печора"" (2012-2015 годы)"</t>
  </si>
  <si>
    <t xml:space="preserve">Долгосрочная муниципальная целевая программа «Профилактика алкоголизма, наркомании, токсикомании и табакокурения в  городского поселения  «Печора» (2013-2015 годы)» </t>
  </si>
  <si>
    <t xml:space="preserve">Долгосрочная муниципальная целевая программа «Профилактика алкоголизма, наркомании, токсикомании и табакокурения в городского поселения «Печора» (2013-2015 годы)» </t>
  </si>
  <si>
    <t>Муниципальная целевая программа "Адресная социальная помощь населению городского поселения "Печора" на 2012-2015 год"</t>
  </si>
  <si>
    <t>795 03 01</t>
  </si>
  <si>
    <t>795 03 02</t>
  </si>
  <si>
    <t>795 05 01</t>
  </si>
  <si>
    <t>795 05 03</t>
  </si>
  <si>
    <t>795 02 01</t>
  </si>
  <si>
    <t>795 05 02</t>
  </si>
  <si>
    <t>795 04 02</t>
  </si>
  <si>
    <t>795 02 20</t>
  </si>
  <si>
    <t xml:space="preserve"> к решению Совета городского поселения "Печора"                                                                    от 26 декабря 2012 года № 3-4/16  "О бюджете муниципального образования городского поселения "Печора" на 2013 год и плановый период 2014 и 2015 годов"</t>
  </si>
  <si>
    <t>Управление культуры, физкультуры, спорта и туризма муниципального района «Печора»</t>
  </si>
  <si>
    <t>956</t>
  </si>
  <si>
    <r>
      <rPr>
        <b/>
        <sz val="10"/>
        <rFont val="Arial Cyr"/>
        <charset val="204"/>
      </rPr>
      <t>Приложение 1</t>
    </r>
    <r>
      <rPr>
        <sz val="10"/>
        <rFont val="Arial Cyr"/>
        <charset val="204"/>
      </rPr>
      <t xml:space="preserve">                                                   к решению Совета городского поселения "Печора"  от 29 января 2013 года № 3-5/22</t>
    </r>
  </si>
  <si>
    <r>
      <rPr>
        <b/>
        <sz val="10"/>
        <rFont val="Arial Cyr"/>
        <charset val="204"/>
      </rPr>
      <t>Приложение 2</t>
    </r>
    <r>
      <rPr>
        <sz val="10"/>
        <rFont val="Arial Cyr"/>
        <charset val="204"/>
      </rPr>
      <t xml:space="preserve">                                                                          к решению Совета городского поселения "Печора"  от 29  января 2013 года № 3-5/22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</si>
</sst>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?"/>
  </numFmts>
  <fonts count="28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 CYR"/>
      <family val="1"/>
      <charset val="204"/>
    </font>
    <font>
      <b/>
      <sz val="8"/>
      <name val="Arial Cyr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27"/>
      </patternFill>
    </fill>
    <fill>
      <patternFill patternType="solid">
        <fgColor indexed="27"/>
        <bgColor indexed="27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4" fontId="0" fillId="0" borderId="0" xfId="0" applyNumberFormat="1"/>
    <xf numFmtId="49" fontId="7" fillId="2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3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top" wrapText="1"/>
    </xf>
    <xf numFmtId="9" fontId="3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vertical="top" wrapText="1"/>
    </xf>
    <xf numFmtId="49" fontId="3" fillId="9" borderId="1" xfId="0" applyNumberFormat="1" applyFont="1" applyFill="1" applyBorder="1" applyAlignment="1">
      <alignment horizontal="center" vertical="center"/>
    </xf>
    <xf numFmtId="49" fontId="3" fillId="1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49" fontId="9" fillId="11" borderId="1" xfId="0" applyNumberFormat="1" applyFont="1" applyFill="1" applyBorder="1" applyAlignment="1">
      <alignment horizontal="center" vertical="center"/>
    </xf>
    <xf numFmtId="167" fontId="18" fillId="0" borderId="1" xfId="0" applyNumberFormat="1" applyFont="1" applyBorder="1" applyAlignment="1">
      <alignment horizontal="right" vertical="center"/>
    </xf>
    <xf numFmtId="167" fontId="18" fillId="11" borderId="1" xfId="0" applyNumberFormat="1" applyFont="1" applyFill="1" applyBorder="1" applyAlignment="1">
      <alignment horizontal="right" vertical="center"/>
    </xf>
    <xf numFmtId="167" fontId="18" fillId="4" borderId="1" xfId="0" applyNumberFormat="1" applyFont="1" applyFill="1" applyBorder="1" applyAlignment="1">
      <alignment horizontal="right" vertical="center"/>
    </xf>
    <xf numFmtId="167" fontId="19" fillId="0" borderId="1" xfId="0" applyNumberFormat="1" applyFont="1" applyBorder="1" applyAlignment="1">
      <alignment horizontal="right" vertical="center"/>
    </xf>
    <xf numFmtId="167" fontId="19" fillId="3" borderId="1" xfId="0" applyNumberFormat="1" applyFont="1" applyFill="1" applyBorder="1" applyAlignment="1">
      <alignment horizontal="right" vertical="center"/>
    </xf>
    <xf numFmtId="167" fontId="19" fillId="4" borderId="1" xfId="0" applyNumberFormat="1" applyFont="1" applyFill="1" applyBorder="1" applyAlignment="1">
      <alignment horizontal="right" vertical="center"/>
    </xf>
    <xf numFmtId="167" fontId="19" fillId="6" borderId="1" xfId="0" applyNumberFormat="1" applyFont="1" applyFill="1" applyBorder="1" applyAlignment="1">
      <alignment horizontal="right" vertical="center"/>
    </xf>
    <xf numFmtId="167" fontId="19" fillId="0" borderId="1" xfId="0" applyNumberFormat="1" applyFont="1" applyFill="1" applyBorder="1" applyAlignment="1">
      <alignment horizontal="right" vertical="center"/>
    </xf>
    <xf numFmtId="167" fontId="18" fillId="0" borderId="1" xfId="0" applyNumberFormat="1" applyFont="1" applyFill="1" applyBorder="1" applyAlignment="1">
      <alignment horizontal="right" vertical="center"/>
    </xf>
    <xf numFmtId="167" fontId="19" fillId="9" borderId="1" xfId="0" applyNumberFormat="1" applyFont="1" applyFill="1" applyBorder="1" applyAlignment="1">
      <alignment horizontal="right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9" fontId="24" fillId="3" borderId="1" xfId="0" applyNumberFormat="1" applyFont="1" applyFill="1" applyBorder="1" applyAlignment="1">
      <alignment horizontal="left" vertical="center" wrapText="1"/>
    </xf>
    <xf numFmtId="49" fontId="24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7" fontId="25" fillId="3" borderId="1" xfId="0" applyNumberFormat="1" applyFont="1" applyFill="1" applyBorder="1" applyAlignment="1">
      <alignment horizontal="right" vertical="center"/>
    </xf>
    <xf numFmtId="49" fontId="24" fillId="0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justify" vertical="center" wrapText="1"/>
    </xf>
    <xf numFmtId="167" fontId="26" fillId="0" borderId="4" xfId="0" applyNumberFormat="1" applyFont="1" applyBorder="1" applyAlignment="1">
      <alignment horizontal="right" vertical="center"/>
    </xf>
    <xf numFmtId="167" fontId="26" fillId="11" borderId="1" xfId="0" applyNumberFormat="1" applyFont="1" applyFill="1" applyBorder="1" applyAlignment="1">
      <alignment horizontal="right" vertical="center"/>
    </xf>
    <xf numFmtId="167" fontId="26" fillId="4" borderId="1" xfId="0" applyNumberFormat="1" applyFont="1" applyFill="1" applyBorder="1" applyAlignment="1">
      <alignment horizontal="right" vertical="center"/>
    </xf>
    <xf numFmtId="167" fontId="25" fillId="0" borderId="1" xfId="0" applyNumberFormat="1" applyFont="1" applyBorder="1" applyAlignment="1">
      <alignment horizontal="right" vertical="center"/>
    </xf>
    <xf numFmtId="167" fontId="25" fillId="4" borderId="1" xfId="0" applyNumberFormat="1" applyFont="1" applyFill="1" applyBorder="1" applyAlignment="1">
      <alignment horizontal="right" vertical="center"/>
    </xf>
    <xf numFmtId="167" fontId="25" fillId="0" borderId="1" xfId="0" applyNumberFormat="1" applyFont="1" applyFill="1" applyBorder="1" applyAlignment="1">
      <alignment horizontal="right" vertical="center"/>
    </xf>
    <xf numFmtId="167" fontId="25" fillId="0" borderId="1" xfId="0" applyNumberFormat="1" applyFont="1" applyFill="1" applyBorder="1" applyAlignment="1">
      <alignment horizontal="right" vertical="top"/>
    </xf>
    <xf numFmtId="167" fontId="26" fillId="0" borderId="1" xfId="0" applyNumberFormat="1" applyFont="1" applyFill="1" applyBorder="1" applyAlignment="1">
      <alignment horizontal="right" vertical="center"/>
    </xf>
    <xf numFmtId="167" fontId="25" fillId="9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49" fontId="13" fillId="11" borderId="1" xfId="0" applyNumberFormat="1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vertical="top" wrapText="1"/>
    </xf>
    <xf numFmtId="49" fontId="16" fillId="7" borderId="1" xfId="0" applyNumberFormat="1" applyFont="1" applyFill="1" applyBorder="1" applyAlignment="1">
      <alignment horizontal="center" vertical="center"/>
    </xf>
    <xf numFmtId="167" fontId="21" fillId="8" borderId="1" xfId="0" applyNumberFormat="1" applyFont="1" applyFill="1" applyBorder="1" applyAlignment="1">
      <alignment horizontal="right"/>
    </xf>
    <xf numFmtId="0" fontId="17" fillId="7" borderId="1" xfId="0" applyFont="1" applyFill="1" applyBorder="1" applyAlignment="1">
      <alignment vertical="top" wrapText="1"/>
    </xf>
    <xf numFmtId="49" fontId="14" fillId="7" borderId="1" xfId="0" applyNumberFormat="1" applyFont="1" applyFill="1" applyBorder="1" applyAlignment="1">
      <alignment horizontal="center" vertical="center"/>
    </xf>
    <xf numFmtId="167" fontId="22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vertical="top" wrapText="1"/>
    </xf>
    <xf numFmtId="49" fontId="14" fillId="5" borderId="1" xfId="0" applyNumberFormat="1" applyFont="1" applyFill="1" applyBorder="1" applyAlignment="1">
      <alignment horizontal="center" vertical="center"/>
    </xf>
    <xf numFmtId="167" fontId="23" fillId="12" borderId="1" xfId="0" applyNumberFormat="1" applyFont="1" applyFill="1" applyBorder="1" applyAlignment="1">
      <alignment horizontal="right"/>
    </xf>
    <xf numFmtId="49" fontId="13" fillId="13" borderId="1" xfId="0" applyNumberFormat="1" applyFont="1" applyFill="1" applyBorder="1" applyAlignment="1">
      <alignment horizontal="left" vertical="center" wrapText="1"/>
    </xf>
    <xf numFmtId="49" fontId="13" fillId="13" borderId="1" xfId="0" applyNumberFormat="1" applyFont="1" applyFill="1" applyBorder="1" applyAlignment="1">
      <alignment horizontal="center" vertical="center" wrapText="1"/>
    </xf>
    <xf numFmtId="164" fontId="13" fillId="13" borderId="1" xfId="0" applyNumberFormat="1" applyFont="1" applyFill="1" applyBorder="1" applyAlignment="1">
      <alignment horizontal="center" vertical="center" wrapText="1"/>
    </xf>
    <xf numFmtId="167" fontId="27" fillId="13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167" fontId="26" fillId="0" borderId="7" xfId="0" applyNumberFormat="1" applyFont="1" applyBorder="1" applyAlignment="1">
      <alignment horizontal="right" vertical="center"/>
    </xf>
    <xf numFmtId="167" fontId="26" fillId="11" borderId="8" xfId="0" applyNumberFormat="1" applyFont="1" applyFill="1" applyBorder="1" applyAlignment="1">
      <alignment horizontal="right" vertical="center"/>
    </xf>
    <xf numFmtId="167" fontId="26" fillId="4" borderId="8" xfId="0" applyNumberFormat="1" applyFont="1" applyFill="1" applyBorder="1" applyAlignment="1">
      <alignment horizontal="right" vertical="center"/>
    </xf>
    <xf numFmtId="167" fontId="25" fillId="0" borderId="8" xfId="0" applyNumberFormat="1" applyFont="1" applyBorder="1" applyAlignment="1">
      <alignment horizontal="right" vertical="center"/>
    </xf>
    <xf numFmtId="167" fontId="25" fillId="3" borderId="8" xfId="0" applyNumberFormat="1" applyFont="1" applyFill="1" applyBorder="1" applyAlignment="1">
      <alignment horizontal="right" vertical="center"/>
    </xf>
    <xf numFmtId="167" fontId="25" fillId="4" borderId="8" xfId="0" applyNumberFormat="1" applyFont="1" applyFill="1" applyBorder="1" applyAlignment="1">
      <alignment horizontal="right" vertical="center"/>
    </xf>
    <xf numFmtId="167" fontId="25" fillId="0" borderId="8" xfId="0" applyNumberFormat="1" applyFont="1" applyFill="1" applyBorder="1" applyAlignment="1">
      <alignment horizontal="right" vertical="center"/>
    </xf>
    <xf numFmtId="167" fontId="25" fillId="0" borderId="8" xfId="0" applyNumberFormat="1" applyFont="1" applyFill="1" applyBorder="1" applyAlignment="1">
      <alignment horizontal="right" vertical="top"/>
    </xf>
    <xf numFmtId="167" fontId="25" fillId="6" borderId="8" xfId="0" applyNumberFormat="1" applyFont="1" applyFill="1" applyBorder="1" applyAlignment="1">
      <alignment horizontal="right" vertical="top"/>
    </xf>
    <xf numFmtId="167" fontId="26" fillId="0" borderId="8" xfId="0" applyNumberFormat="1" applyFont="1" applyFill="1" applyBorder="1" applyAlignment="1">
      <alignment horizontal="right" vertical="center"/>
    </xf>
    <xf numFmtId="167" fontId="25" fillId="9" borderId="8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67" fontId="20" fillId="0" borderId="1" xfId="0" applyNumberFormat="1" applyFont="1" applyFill="1" applyBorder="1" applyAlignment="1">
      <alignment horizontal="right"/>
    </xf>
    <xf numFmtId="168" fontId="6" fillId="3" borderId="1" xfId="0" applyNumberFormat="1" applyFont="1" applyFill="1" applyBorder="1" applyAlignment="1">
      <alignment horizontal="left" vertical="center" wrapText="1"/>
    </xf>
    <xf numFmtId="49" fontId="14" fillId="6" borderId="1" xfId="0" applyNumberFormat="1" applyFont="1" applyFill="1" applyBorder="1" applyAlignment="1">
      <alignment horizontal="center" vertical="center"/>
    </xf>
    <xf numFmtId="167" fontId="20" fillId="6" borderId="1" xfId="0" applyNumberFormat="1" applyFont="1" applyFill="1" applyBorder="1" applyAlignment="1">
      <alignment horizontal="right"/>
    </xf>
    <xf numFmtId="49" fontId="10" fillId="11" borderId="1" xfId="0" applyNumberFormat="1" applyFont="1" applyFill="1" applyBorder="1" applyAlignment="1">
      <alignment horizontal="center" vertical="center"/>
    </xf>
    <xf numFmtId="49" fontId="10" fillId="1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36D~1/AppData/Local/Temp/bat/&#1087;&#1088;&#1080;&#1083;&#1086;&#1078;&#1077;&#1085;&#1080;&#1077;%201,2%20%20&#1076;&#1086;&#1093;&#1086;&#1076;&#1099;%20&#1087;&#1077;&#1095;&#1086;&#1088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"/>
      <sheetName val="2014-2015"/>
    </sheetNames>
    <sheetDataSet>
      <sheetData sheetId="0">
        <row r="80">
          <cell r="C80">
            <v>131765.70000000001</v>
          </cell>
        </row>
      </sheetData>
      <sheetData sheetId="1">
        <row r="79">
          <cell r="C79">
            <v>131712</v>
          </cell>
          <cell r="D79">
            <v>137477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09"/>
  <sheetViews>
    <sheetView showGridLines="0" topLeftCell="A7" zoomScaleSheetLayoutView="100" workbookViewId="0">
      <selection activeCell="N1" sqref="N1"/>
    </sheetView>
  </sheetViews>
  <sheetFormatPr defaultRowHeight="12.75" x14ac:dyDescent="0.2"/>
  <cols>
    <col min="1" max="1" width="48.7109375" customWidth="1"/>
    <col min="2" max="2" width="8.5703125" customWidth="1"/>
    <col min="3" max="3" width="6.140625" customWidth="1"/>
    <col min="4" max="4" width="7.5703125" customWidth="1"/>
    <col min="5" max="5" width="9.7109375" customWidth="1"/>
    <col min="6" max="6" width="6.7109375" customWidth="1"/>
    <col min="7" max="7" width="14.28515625" customWidth="1"/>
    <col min="8" max="8" width="11.28515625" hidden="1" customWidth="1"/>
    <col min="9" max="9" width="12" hidden="1" customWidth="1"/>
    <col min="10" max="10" width="10.7109375" customWidth="1"/>
  </cols>
  <sheetData>
    <row r="1" spans="1:10" ht="49.5" customHeight="1" x14ac:dyDescent="0.2">
      <c r="D1" s="118" t="s">
        <v>161</v>
      </c>
      <c r="E1" s="119"/>
      <c r="F1" s="119"/>
      <c r="G1" s="119"/>
    </row>
    <row r="2" spans="1:10" ht="14.25" customHeight="1" x14ac:dyDescent="0.2">
      <c r="E2" s="76"/>
      <c r="F2" s="77"/>
      <c r="G2" s="77"/>
    </row>
    <row r="3" spans="1:10" ht="12.75" customHeight="1" x14ac:dyDescent="0.2">
      <c r="A3" s="14"/>
      <c r="B3" s="14"/>
      <c r="C3" s="14"/>
      <c r="D3" s="14"/>
      <c r="E3" s="123" t="s">
        <v>121</v>
      </c>
      <c r="F3" s="123"/>
      <c r="G3" s="123"/>
      <c r="H3" s="123"/>
      <c r="I3" s="123"/>
    </row>
    <row r="4" spans="1:10" ht="54.75" customHeight="1" x14ac:dyDescent="0.2">
      <c r="A4" s="14"/>
      <c r="B4" s="14"/>
      <c r="C4" s="14"/>
      <c r="D4" s="124" t="s">
        <v>158</v>
      </c>
      <c r="E4" s="124"/>
      <c r="F4" s="124"/>
      <c r="G4" s="124"/>
      <c r="H4" s="124"/>
      <c r="I4" s="124"/>
    </row>
    <row r="5" spans="1:10" ht="13.5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</row>
    <row r="6" spans="1:10" ht="48.75" customHeight="1" x14ac:dyDescent="0.2">
      <c r="A6" s="128" t="s">
        <v>120</v>
      </c>
      <c r="B6" s="128"/>
      <c r="C6" s="128"/>
      <c r="D6" s="128"/>
      <c r="E6" s="128"/>
      <c r="F6" s="128"/>
      <c r="G6" s="128"/>
    </row>
    <row r="8" spans="1:10" ht="25.5" customHeight="1" x14ac:dyDescent="0.2">
      <c r="A8" s="122" t="s">
        <v>0</v>
      </c>
      <c r="B8" s="122" t="s">
        <v>1</v>
      </c>
      <c r="C8" s="120" t="s">
        <v>2</v>
      </c>
      <c r="D8" s="121"/>
      <c r="E8" s="122" t="s">
        <v>5</v>
      </c>
      <c r="F8" s="122" t="s">
        <v>6</v>
      </c>
      <c r="G8" s="107" t="s">
        <v>118</v>
      </c>
      <c r="H8" s="129" t="s">
        <v>119</v>
      </c>
      <c r="I8" s="125" t="s">
        <v>118</v>
      </c>
    </row>
    <row r="9" spans="1:10" x14ac:dyDescent="0.2">
      <c r="A9" s="122"/>
      <c r="B9" s="122"/>
      <c r="C9" s="79" t="s">
        <v>3</v>
      </c>
      <c r="D9" s="79" t="s">
        <v>4</v>
      </c>
      <c r="E9" s="122"/>
      <c r="F9" s="122"/>
      <c r="G9" s="108"/>
      <c r="H9" s="130"/>
      <c r="I9" s="126"/>
    </row>
    <row r="10" spans="1:10" ht="22.5" customHeight="1" x14ac:dyDescent="0.2">
      <c r="A10" s="31" t="s">
        <v>16</v>
      </c>
      <c r="B10" s="79"/>
      <c r="C10" s="79"/>
      <c r="D10" s="79"/>
      <c r="E10" s="79"/>
      <c r="F10" s="79"/>
      <c r="G10" s="41">
        <f>G11+G83</f>
        <v>133518.98000000001</v>
      </c>
      <c r="H10" s="96" t="e">
        <f>H11</f>
        <v>#REF!</v>
      </c>
      <c r="I10" s="66" t="e">
        <f>I11</f>
        <v>#REF!</v>
      </c>
      <c r="J10" s="2">
        <f>'[1]2013'!$C$80+2000</f>
        <v>133765.70000000001</v>
      </c>
    </row>
    <row r="11" spans="1:10" s="1" customFormat="1" ht="29.25" customHeight="1" x14ac:dyDescent="0.2">
      <c r="A11" s="80" t="s">
        <v>127</v>
      </c>
      <c r="B11" s="116">
        <v>920</v>
      </c>
      <c r="C11" s="40" t="s">
        <v>7</v>
      </c>
      <c r="D11" s="40" t="s">
        <v>7</v>
      </c>
      <c r="E11" s="40" t="s">
        <v>7</v>
      </c>
      <c r="F11" s="40" t="s">
        <v>7</v>
      </c>
      <c r="G11" s="42">
        <f>G12+G32+G37+G54+G74</f>
        <v>98447.200000000012</v>
      </c>
      <c r="H11" s="97" t="e">
        <f>H12+H32+H37+H54+#REF!+H74</f>
        <v>#REF!</v>
      </c>
      <c r="I11" s="67" t="e">
        <f>I12+I32+I37+I54+#REF!+I74</f>
        <v>#REF!</v>
      </c>
      <c r="J11" s="51">
        <f>J10-G10</f>
        <v>246.72000000000116</v>
      </c>
    </row>
    <row r="12" spans="1:10" ht="18" customHeight="1" x14ac:dyDescent="0.2">
      <c r="A12" s="32" t="s">
        <v>8</v>
      </c>
      <c r="B12" s="16">
        <v>920</v>
      </c>
      <c r="C12" s="16" t="s">
        <v>9</v>
      </c>
      <c r="D12" s="16" t="s">
        <v>45</v>
      </c>
      <c r="E12" s="16" t="s">
        <v>7</v>
      </c>
      <c r="F12" s="16" t="s">
        <v>7</v>
      </c>
      <c r="G12" s="43">
        <f>+G13+G18+G24</f>
        <v>5136.3999999999996</v>
      </c>
      <c r="H12" s="98" t="e">
        <f>+H13+H18+H24+#REF!</f>
        <v>#REF!</v>
      </c>
      <c r="I12" s="68" t="e">
        <f>+I13+I18+I24+#REF!</f>
        <v>#REF!</v>
      </c>
      <c r="J12">
        <f>707.6-18.9+112</f>
        <v>800.7</v>
      </c>
    </row>
    <row r="13" spans="1:10" ht="38.25" x14ac:dyDescent="0.2">
      <c r="A13" s="8" t="s">
        <v>17</v>
      </c>
      <c r="B13" s="15">
        <v>920</v>
      </c>
      <c r="C13" s="4">
        <v>1</v>
      </c>
      <c r="D13" s="4">
        <v>3</v>
      </c>
      <c r="E13" s="15"/>
      <c r="F13" s="18" t="s">
        <v>7</v>
      </c>
      <c r="G13" s="44">
        <f t="shared" ref="G13:G14" si="0">G14</f>
        <v>318</v>
      </c>
      <c r="H13" s="99">
        <f>H14</f>
        <v>0</v>
      </c>
      <c r="I13" s="69">
        <f>I14</f>
        <v>318</v>
      </c>
    </row>
    <row r="14" spans="1:10" ht="40.5" customHeight="1" x14ac:dyDescent="0.2">
      <c r="A14" s="8" t="s">
        <v>18</v>
      </c>
      <c r="B14" s="15">
        <v>920</v>
      </c>
      <c r="C14" s="4">
        <v>1</v>
      </c>
      <c r="D14" s="4">
        <v>3</v>
      </c>
      <c r="E14" s="15" t="s">
        <v>22</v>
      </c>
      <c r="F14" s="18" t="s">
        <v>7</v>
      </c>
      <c r="G14" s="44">
        <f t="shared" si="0"/>
        <v>318</v>
      </c>
      <c r="H14" s="99">
        <f>H15</f>
        <v>0</v>
      </c>
      <c r="I14" s="69">
        <f>I15</f>
        <v>318</v>
      </c>
    </row>
    <row r="15" spans="1:10" ht="15.75" x14ac:dyDescent="0.2">
      <c r="A15" s="8" t="s">
        <v>11</v>
      </c>
      <c r="B15" s="15">
        <v>920</v>
      </c>
      <c r="C15" s="4">
        <v>1</v>
      </c>
      <c r="D15" s="4">
        <v>3</v>
      </c>
      <c r="E15" s="15" t="s">
        <v>23</v>
      </c>
      <c r="F15" s="18"/>
      <c r="G15" s="44">
        <f>SUM(G16:G17)</f>
        <v>318</v>
      </c>
      <c r="H15" s="99">
        <f>SUM(H16:H17)</f>
        <v>0</v>
      </c>
      <c r="I15" s="69">
        <f>SUM(I16:I17)</f>
        <v>318</v>
      </c>
    </row>
    <row r="16" spans="1:10" ht="25.5" x14ac:dyDescent="0.2">
      <c r="A16" s="3" t="s">
        <v>105</v>
      </c>
      <c r="B16" s="19" t="s">
        <v>40</v>
      </c>
      <c r="C16" s="19" t="s">
        <v>9</v>
      </c>
      <c r="D16" s="19" t="s">
        <v>10</v>
      </c>
      <c r="E16" s="19" t="s">
        <v>23</v>
      </c>
      <c r="F16" s="19" t="s">
        <v>104</v>
      </c>
      <c r="G16" s="45">
        <v>50</v>
      </c>
      <c r="H16" s="100">
        <v>0</v>
      </c>
      <c r="I16" s="61">
        <f>G16+H16</f>
        <v>50</v>
      </c>
    </row>
    <row r="17" spans="1:9" ht="24" customHeight="1" x14ac:dyDescent="0.2">
      <c r="A17" s="5" t="s">
        <v>87</v>
      </c>
      <c r="B17" s="19" t="s">
        <v>40</v>
      </c>
      <c r="C17" s="19" t="s">
        <v>9</v>
      </c>
      <c r="D17" s="19" t="s">
        <v>10</v>
      </c>
      <c r="E17" s="19" t="s">
        <v>23</v>
      </c>
      <c r="F17" s="19" t="s">
        <v>88</v>
      </c>
      <c r="G17" s="45">
        <v>268</v>
      </c>
      <c r="H17" s="100">
        <v>0</v>
      </c>
      <c r="I17" s="61">
        <f>G17+H17</f>
        <v>268</v>
      </c>
    </row>
    <row r="18" spans="1:9" ht="44.25" customHeight="1" x14ac:dyDescent="0.2">
      <c r="A18" s="8" t="s">
        <v>19</v>
      </c>
      <c r="B18" s="15">
        <v>920</v>
      </c>
      <c r="C18" s="15" t="s">
        <v>9</v>
      </c>
      <c r="D18" s="15" t="s">
        <v>12</v>
      </c>
      <c r="E18" s="15" t="s">
        <v>7</v>
      </c>
      <c r="F18" s="15" t="s">
        <v>7</v>
      </c>
      <c r="G18" s="46">
        <f t="shared" ref="G18:I19" si="1">G19</f>
        <v>3877.7</v>
      </c>
      <c r="H18" s="101">
        <f t="shared" si="1"/>
        <v>0</v>
      </c>
      <c r="I18" s="70">
        <f t="shared" si="1"/>
        <v>3877.7</v>
      </c>
    </row>
    <row r="19" spans="1:9" ht="40.5" customHeight="1" x14ac:dyDescent="0.2">
      <c r="A19" s="8" t="s">
        <v>18</v>
      </c>
      <c r="B19" s="15">
        <v>920</v>
      </c>
      <c r="C19" s="15" t="s">
        <v>9</v>
      </c>
      <c r="D19" s="15" t="s">
        <v>12</v>
      </c>
      <c r="E19" s="15" t="s">
        <v>22</v>
      </c>
      <c r="F19" s="15" t="s">
        <v>7</v>
      </c>
      <c r="G19" s="46">
        <f t="shared" si="1"/>
        <v>3877.7</v>
      </c>
      <c r="H19" s="101">
        <f t="shared" si="1"/>
        <v>0</v>
      </c>
      <c r="I19" s="70">
        <f t="shared" si="1"/>
        <v>3877.7</v>
      </c>
    </row>
    <row r="20" spans="1:9" ht="15.75" x14ac:dyDescent="0.2">
      <c r="A20" s="8" t="s">
        <v>11</v>
      </c>
      <c r="B20" s="15">
        <v>920</v>
      </c>
      <c r="C20" s="15" t="s">
        <v>9</v>
      </c>
      <c r="D20" s="15" t="s">
        <v>12</v>
      </c>
      <c r="E20" s="15" t="s">
        <v>23</v>
      </c>
      <c r="F20" s="15"/>
      <c r="G20" s="46">
        <f>SUM(G21:G23)</f>
        <v>3877.7</v>
      </c>
      <c r="H20" s="101">
        <f>SUM(H21:H23)</f>
        <v>0</v>
      </c>
      <c r="I20" s="70">
        <f>SUM(I21:I23)</f>
        <v>3877.7</v>
      </c>
    </row>
    <row r="21" spans="1:9" ht="15" customHeight="1" x14ac:dyDescent="0.2">
      <c r="A21" s="3" t="s">
        <v>85</v>
      </c>
      <c r="B21" s="20" t="s">
        <v>40</v>
      </c>
      <c r="C21" s="20" t="s">
        <v>9</v>
      </c>
      <c r="D21" s="20" t="s">
        <v>12</v>
      </c>
      <c r="E21" s="20" t="s">
        <v>23</v>
      </c>
      <c r="F21" s="17" t="s">
        <v>86</v>
      </c>
      <c r="G21" s="47">
        <v>3677.7</v>
      </c>
      <c r="H21" s="100">
        <v>0</v>
      </c>
      <c r="I21" s="61">
        <f>G21+H21</f>
        <v>3677.7</v>
      </c>
    </row>
    <row r="22" spans="1:9" ht="25.5" x14ac:dyDescent="0.2">
      <c r="A22" s="3" t="s">
        <v>105</v>
      </c>
      <c r="B22" s="20" t="s">
        <v>40</v>
      </c>
      <c r="C22" s="20" t="s">
        <v>9</v>
      </c>
      <c r="D22" s="20" t="s">
        <v>12</v>
      </c>
      <c r="E22" s="20" t="s">
        <v>23</v>
      </c>
      <c r="F22" s="20" t="s">
        <v>104</v>
      </c>
      <c r="G22" s="47">
        <v>50</v>
      </c>
      <c r="H22" s="100">
        <v>0</v>
      </c>
      <c r="I22" s="61">
        <f>G22+H22</f>
        <v>50</v>
      </c>
    </row>
    <row r="23" spans="1:9" ht="25.5" x14ac:dyDescent="0.2">
      <c r="A23" s="3" t="s">
        <v>87</v>
      </c>
      <c r="B23" s="20" t="s">
        <v>40</v>
      </c>
      <c r="C23" s="20" t="s">
        <v>9</v>
      </c>
      <c r="D23" s="20" t="s">
        <v>12</v>
      </c>
      <c r="E23" s="20" t="s">
        <v>23</v>
      </c>
      <c r="F23" s="20" t="s">
        <v>88</v>
      </c>
      <c r="G23" s="47">
        <v>150</v>
      </c>
      <c r="H23" s="100">
        <v>0</v>
      </c>
      <c r="I23" s="61">
        <f>G23+H23</f>
        <v>150</v>
      </c>
    </row>
    <row r="24" spans="1:9" ht="15.75" x14ac:dyDescent="0.2">
      <c r="A24" s="8" t="s">
        <v>59</v>
      </c>
      <c r="B24" s="22" t="s">
        <v>40</v>
      </c>
      <c r="C24" s="22" t="s">
        <v>9</v>
      </c>
      <c r="D24" s="22" t="s">
        <v>68</v>
      </c>
      <c r="E24" s="22"/>
      <c r="F24" s="22"/>
      <c r="G24" s="48">
        <f>G25+G30</f>
        <v>940.7</v>
      </c>
      <c r="H24" s="102">
        <f>H25+H30</f>
        <v>0</v>
      </c>
      <c r="I24" s="71">
        <f>I25+I30</f>
        <v>940.7</v>
      </c>
    </row>
    <row r="25" spans="1:9" ht="25.5" x14ac:dyDescent="0.2">
      <c r="A25" s="8" t="s">
        <v>60</v>
      </c>
      <c r="B25" s="22" t="s">
        <v>40</v>
      </c>
      <c r="C25" s="22" t="s">
        <v>9</v>
      </c>
      <c r="D25" s="22" t="s">
        <v>68</v>
      </c>
      <c r="E25" s="22" t="s">
        <v>65</v>
      </c>
      <c r="F25" s="22"/>
      <c r="G25" s="48">
        <f t="shared" ref="G25:G26" si="2">G26</f>
        <v>140</v>
      </c>
      <c r="H25" s="102">
        <f>H26</f>
        <v>0</v>
      </c>
      <c r="I25" s="71">
        <f>I26</f>
        <v>140</v>
      </c>
    </row>
    <row r="26" spans="1:9" ht="15.75" x14ac:dyDescent="0.2">
      <c r="A26" s="8" t="s">
        <v>61</v>
      </c>
      <c r="B26" s="22" t="s">
        <v>40</v>
      </c>
      <c r="C26" s="22" t="s">
        <v>9</v>
      </c>
      <c r="D26" s="22" t="s">
        <v>68</v>
      </c>
      <c r="E26" s="22" t="s">
        <v>64</v>
      </c>
      <c r="F26" s="22"/>
      <c r="G26" s="48">
        <f t="shared" si="2"/>
        <v>140</v>
      </c>
      <c r="H26" s="102">
        <f>H27</f>
        <v>0</v>
      </c>
      <c r="I26" s="71">
        <f>I27</f>
        <v>140</v>
      </c>
    </row>
    <row r="27" spans="1:9" ht="15.75" x14ac:dyDescent="0.2">
      <c r="A27" s="8" t="s">
        <v>62</v>
      </c>
      <c r="B27" s="22" t="s">
        <v>40</v>
      </c>
      <c r="C27" s="22" t="s">
        <v>58</v>
      </c>
      <c r="D27" s="22" t="s">
        <v>68</v>
      </c>
      <c r="E27" s="22" t="s">
        <v>63</v>
      </c>
      <c r="F27" s="22"/>
      <c r="G27" s="48">
        <f>SUM(G28:G29)</f>
        <v>140</v>
      </c>
      <c r="H27" s="102">
        <f>SUM(H28:H29)</f>
        <v>0</v>
      </c>
      <c r="I27" s="71">
        <f>SUM(I28:I29)</f>
        <v>140</v>
      </c>
    </row>
    <row r="28" spans="1:9" ht="25.5" x14ac:dyDescent="0.2">
      <c r="A28" s="3" t="s">
        <v>87</v>
      </c>
      <c r="B28" s="20" t="s">
        <v>40</v>
      </c>
      <c r="C28" s="20" t="s">
        <v>9</v>
      </c>
      <c r="D28" s="20" t="s">
        <v>68</v>
      </c>
      <c r="E28" s="20" t="s">
        <v>63</v>
      </c>
      <c r="F28" s="20" t="s">
        <v>88</v>
      </c>
      <c r="G28" s="45">
        <v>100</v>
      </c>
      <c r="H28" s="100">
        <v>0</v>
      </c>
      <c r="I28" s="61">
        <f>G28+H28</f>
        <v>100</v>
      </c>
    </row>
    <row r="29" spans="1:9" ht="15" customHeight="1" x14ac:dyDescent="0.2">
      <c r="A29" s="65" t="s">
        <v>106</v>
      </c>
      <c r="B29" s="23" t="s">
        <v>40</v>
      </c>
      <c r="C29" s="23" t="s">
        <v>9</v>
      </c>
      <c r="D29" s="23" t="s">
        <v>68</v>
      </c>
      <c r="E29" s="23" t="s">
        <v>63</v>
      </c>
      <c r="F29" s="23" t="s">
        <v>107</v>
      </c>
      <c r="G29" s="45">
        <v>40</v>
      </c>
      <c r="H29" s="100">
        <v>0</v>
      </c>
      <c r="I29" s="61">
        <f>G29+H29</f>
        <v>40</v>
      </c>
    </row>
    <row r="30" spans="1:9" ht="33" customHeight="1" x14ac:dyDescent="0.2">
      <c r="A30" s="109" t="s">
        <v>140</v>
      </c>
      <c r="B30" s="110" t="s">
        <v>40</v>
      </c>
      <c r="C30" s="110" t="s">
        <v>9</v>
      </c>
      <c r="D30" s="110" t="s">
        <v>68</v>
      </c>
      <c r="E30" s="110" t="s">
        <v>129</v>
      </c>
      <c r="F30" s="111" t="s">
        <v>7</v>
      </c>
      <c r="G30" s="112">
        <f>G31</f>
        <v>800.7</v>
      </c>
      <c r="H30" s="103">
        <f>H31</f>
        <v>0</v>
      </c>
      <c r="I30" s="72">
        <f>I31</f>
        <v>800.7</v>
      </c>
    </row>
    <row r="31" spans="1:9" ht="15" customHeight="1" x14ac:dyDescent="0.2">
      <c r="A31" s="113" t="s">
        <v>130</v>
      </c>
      <c r="B31" s="114" t="s">
        <v>40</v>
      </c>
      <c r="C31" s="114" t="s">
        <v>9</v>
      </c>
      <c r="D31" s="114" t="s">
        <v>68</v>
      </c>
      <c r="E31" s="114" t="s">
        <v>129</v>
      </c>
      <c r="F31" s="114" t="s">
        <v>131</v>
      </c>
      <c r="G31" s="115">
        <f>J12</f>
        <v>800.7</v>
      </c>
      <c r="H31" s="104">
        <f>K12</f>
        <v>0</v>
      </c>
      <c r="I31" s="61">
        <f>G31+H31</f>
        <v>800.7</v>
      </c>
    </row>
    <row r="32" spans="1:9" ht="25.5" x14ac:dyDescent="0.2">
      <c r="A32" s="33" t="s">
        <v>42</v>
      </c>
      <c r="B32" s="34" t="s">
        <v>40</v>
      </c>
      <c r="C32" s="34" t="s">
        <v>10</v>
      </c>
      <c r="D32" s="34" t="s">
        <v>45</v>
      </c>
      <c r="E32" s="34"/>
      <c r="F32" s="34"/>
      <c r="G32" s="49">
        <f>G33</f>
        <v>8687</v>
      </c>
      <c r="H32" s="105">
        <f>H33</f>
        <v>0</v>
      </c>
      <c r="I32" s="73">
        <f>I33</f>
        <v>8687</v>
      </c>
    </row>
    <row r="33" spans="1:9" ht="15.75" x14ac:dyDescent="0.2">
      <c r="A33" s="8" t="s">
        <v>48</v>
      </c>
      <c r="B33" s="22" t="s">
        <v>40</v>
      </c>
      <c r="C33" s="22" t="s">
        <v>10</v>
      </c>
      <c r="D33" s="22" t="s">
        <v>43</v>
      </c>
      <c r="E33" s="22"/>
      <c r="F33" s="22"/>
      <c r="G33" s="48">
        <f t="shared" ref="G33:G34" si="3">G34</f>
        <v>8687</v>
      </c>
      <c r="H33" s="102">
        <f t="shared" ref="H33:I35" si="4">H34</f>
        <v>0</v>
      </c>
      <c r="I33" s="71">
        <f t="shared" si="4"/>
        <v>8687</v>
      </c>
    </row>
    <row r="34" spans="1:9" ht="15.75" x14ac:dyDescent="0.2">
      <c r="A34" s="6" t="s">
        <v>47</v>
      </c>
      <c r="B34" s="22" t="s">
        <v>40</v>
      </c>
      <c r="C34" s="22" t="s">
        <v>10</v>
      </c>
      <c r="D34" s="22" t="s">
        <v>43</v>
      </c>
      <c r="E34" s="22" t="s">
        <v>46</v>
      </c>
      <c r="F34" s="22"/>
      <c r="G34" s="48">
        <f t="shared" si="3"/>
        <v>8687</v>
      </c>
      <c r="H34" s="102">
        <f t="shared" si="4"/>
        <v>0</v>
      </c>
      <c r="I34" s="71">
        <f t="shared" si="4"/>
        <v>8687</v>
      </c>
    </row>
    <row r="35" spans="1:9" ht="25.5" x14ac:dyDescent="0.2">
      <c r="A35" s="8" t="s">
        <v>55</v>
      </c>
      <c r="B35" s="22" t="s">
        <v>40</v>
      </c>
      <c r="C35" s="22" t="s">
        <v>10</v>
      </c>
      <c r="D35" s="22" t="s">
        <v>43</v>
      </c>
      <c r="E35" s="22" t="s">
        <v>44</v>
      </c>
      <c r="F35" s="22"/>
      <c r="G35" s="48">
        <f>G36</f>
        <v>8687</v>
      </c>
      <c r="H35" s="102">
        <f t="shared" si="4"/>
        <v>0</v>
      </c>
      <c r="I35" s="71">
        <f t="shared" si="4"/>
        <v>8687</v>
      </c>
    </row>
    <row r="36" spans="1:9" ht="24" customHeight="1" x14ac:dyDescent="0.2">
      <c r="A36" s="3" t="s">
        <v>87</v>
      </c>
      <c r="B36" s="20" t="s">
        <v>40</v>
      </c>
      <c r="C36" s="20" t="s">
        <v>10</v>
      </c>
      <c r="D36" s="20" t="s">
        <v>43</v>
      </c>
      <c r="E36" s="20" t="s">
        <v>44</v>
      </c>
      <c r="F36" s="20" t="s">
        <v>88</v>
      </c>
      <c r="G36" s="45">
        <v>8687</v>
      </c>
      <c r="H36" s="100">
        <v>0</v>
      </c>
      <c r="I36" s="61">
        <f>G36+H36</f>
        <v>8687</v>
      </c>
    </row>
    <row r="37" spans="1:9" ht="25.5" customHeight="1" x14ac:dyDescent="0.2">
      <c r="A37" s="32" t="s">
        <v>79</v>
      </c>
      <c r="B37" s="16">
        <v>920</v>
      </c>
      <c r="C37" s="34" t="s">
        <v>12</v>
      </c>
      <c r="D37" s="16" t="s">
        <v>45</v>
      </c>
      <c r="E37" s="34"/>
      <c r="F37" s="34"/>
      <c r="G37" s="49">
        <f>G38</f>
        <v>47189.5</v>
      </c>
      <c r="H37" s="105">
        <f>H38</f>
        <v>0</v>
      </c>
      <c r="I37" s="73">
        <f>I38</f>
        <v>47189.5</v>
      </c>
    </row>
    <row r="38" spans="1:9" ht="18" customHeight="1" x14ac:dyDescent="0.2">
      <c r="A38" s="8" t="s">
        <v>72</v>
      </c>
      <c r="B38" s="15">
        <v>920</v>
      </c>
      <c r="C38" s="22" t="s">
        <v>12</v>
      </c>
      <c r="D38" s="22" t="s">
        <v>41</v>
      </c>
      <c r="E38" s="22"/>
      <c r="F38" s="22"/>
      <c r="G38" s="48">
        <f>G39+G48+G50</f>
        <v>47189.5</v>
      </c>
      <c r="H38" s="102">
        <f>H39+H48+H50</f>
        <v>0</v>
      </c>
      <c r="I38" s="71">
        <f>I39+I48+I50</f>
        <v>47189.5</v>
      </c>
    </row>
    <row r="39" spans="1:9" ht="18" customHeight="1" x14ac:dyDescent="0.2">
      <c r="A39" s="8" t="s">
        <v>73</v>
      </c>
      <c r="B39" s="15">
        <v>920</v>
      </c>
      <c r="C39" s="22" t="s">
        <v>12</v>
      </c>
      <c r="D39" s="22" t="s">
        <v>41</v>
      </c>
      <c r="E39" s="22" t="s">
        <v>74</v>
      </c>
      <c r="F39" s="22"/>
      <c r="G39" s="48">
        <f>G40</f>
        <v>5489.8</v>
      </c>
      <c r="H39" s="102">
        <f>H40</f>
        <v>0</v>
      </c>
      <c r="I39" s="71">
        <f>I40</f>
        <v>5489.8</v>
      </c>
    </row>
    <row r="40" spans="1:9" ht="18" customHeight="1" x14ac:dyDescent="0.2">
      <c r="A40" s="8" t="s">
        <v>75</v>
      </c>
      <c r="B40" s="15">
        <v>920</v>
      </c>
      <c r="C40" s="22" t="s">
        <v>12</v>
      </c>
      <c r="D40" s="22" t="s">
        <v>41</v>
      </c>
      <c r="E40" s="22" t="s">
        <v>76</v>
      </c>
      <c r="F40" s="22"/>
      <c r="G40" s="48">
        <f>G41+G45</f>
        <v>5489.8</v>
      </c>
      <c r="H40" s="102">
        <f>H41+H45</f>
        <v>0</v>
      </c>
      <c r="I40" s="71">
        <f>I41+I45</f>
        <v>5489.8</v>
      </c>
    </row>
    <row r="41" spans="1:9" ht="27" customHeight="1" x14ac:dyDescent="0.2">
      <c r="A41" s="8" t="s">
        <v>77</v>
      </c>
      <c r="B41" s="15">
        <v>920</v>
      </c>
      <c r="C41" s="22" t="s">
        <v>12</v>
      </c>
      <c r="D41" s="22" t="s">
        <v>41</v>
      </c>
      <c r="E41" s="22" t="s">
        <v>78</v>
      </c>
      <c r="F41" s="22"/>
      <c r="G41" s="48">
        <f>G42</f>
        <v>1054.1999999999998</v>
      </c>
      <c r="H41" s="102">
        <f>H42</f>
        <v>0</v>
      </c>
      <c r="I41" s="71">
        <f>I42</f>
        <v>1054.1999999999998</v>
      </c>
    </row>
    <row r="42" spans="1:9" ht="26.25" customHeight="1" x14ac:dyDescent="0.2">
      <c r="A42" s="8" t="s">
        <v>87</v>
      </c>
      <c r="B42" s="22">
        <v>920</v>
      </c>
      <c r="C42" s="22" t="s">
        <v>12</v>
      </c>
      <c r="D42" s="22" t="s">
        <v>41</v>
      </c>
      <c r="E42" s="22" t="s">
        <v>78</v>
      </c>
      <c r="F42" s="22" t="s">
        <v>88</v>
      </c>
      <c r="G42" s="48">
        <f>G43+G44</f>
        <v>1054.1999999999998</v>
      </c>
      <c r="H42" s="102">
        <f>H43+H44</f>
        <v>0</v>
      </c>
      <c r="I42" s="71">
        <f>I43+I44</f>
        <v>1054.1999999999998</v>
      </c>
    </row>
    <row r="43" spans="1:9" ht="18" customHeight="1" x14ac:dyDescent="0.2">
      <c r="A43" s="24" t="s">
        <v>84</v>
      </c>
      <c r="B43" s="23" t="s">
        <v>40</v>
      </c>
      <c r="C43" s="23" t="s">
        <v>12</v>
      </c>
      <c r="D43" s="23" t="s">
        <v>41</v>
      </c>
      <c r="E43" s="23" t="s">
        <v>78</v>
      </c>
      <c r="F43" s="19" t="s">
        <v>88</v>
      </c>
      <c r="G43" s="45">
        <v>1043.5999999999999</v>
      </c>
      <c r="H43" s="100">
        <v>0</v>
      </c>
      <c r="I43" s="61">
        <f>G43+H43</f>
        <v>1043.5999999999999</v>
      </c>
    </row>
    <row r="44" spans="1:9" ht="18" customHeight="1" x14ac:dyDescent="0.2">
      <c r="A44" s="24" t="s">
        <v>93</v>
      </c>
      <c r="B44" s="23">
        <v>920</v>
      </c>
      <c r="C44" s="23" t="s">
        <v>12</v>
      </c>
      <c r="D44" s="23" t="s">
        <v>41</v>
      </c>
      <c r="E44" s="23" t="s">
        <v>78</v>
      </c>
      <c r="F44" s="19" t="s">
        <v>88</v>
      </c>
      <c r="G44" s="45">
        <v>10.6</v>
      </c>
      <c r="H44" s="100">
        <v>0</v>
      </c>
      <c r="I44" s="61">
        <f>G44+H44</f>
        <v>10.6</v>
      </c>
    </row>
    <row r="45" spans="1:9" ht="24.75" customHeight="1" x14ac:dyDescent="0.2">
      <c r="A45" s="8" t="s">
        <v>115</v>
      </c>
      <c r="B45" s="22" t="s">
        <v>40</v>
      </c>
      <c r="C45" s="22" t="s">
        <v>12</v>
      </c>
      <c r="D45" s="22" t="s">
        <v>41</v>
      </c>
      <c r="E45" s="22" t="s">
        <v>116</v>
      </c>
      <c r="F45" s="22"/>
      <c r="G45" s="48">
        <f t="shared" ref="G45:I46" si="5">G46</f>
        <v>4435.6000000000004</v>
      </c>
      <c r="H45" s="102">
        <f t="shared" si="5"/>
        <v>0</v>
      </c>
      <c r="I45" s="71">
        <f t="shared" si="5"/>
        <v>4435.6000000000004</v>
      </c>
    </row>
    <row r="46" spans="1:9" ht="24.75" customHeight="1" x14ac:dyDescent="0.2">
      <c r="A46" s="28" t="s">
        <v>108</v>
      </c>
      <c r="B46" s="29" t="s">
        <v>40</v>
      </c>
      <c r="C46" s="29" t="s">
        <v>12</v>
      </c>
      <c r="D46" s="29" t="s">
        <v>41</v>
      </c>
      <c r="E46" s="29" t="s">
        <v>116</v>
      </c>
      <c r="F46" s="30" t="s">
        <v>88</v>
      </c>
      <c r="G46" s="50">
        <f t="shared" si="5"/>
        <v>4435.6000000000004</v>
      </c>
      <c r="H46" s="106">
        <f t="shared" si="5"/>
        <v>0</v>
      </c>
      <c r="I46" s="74">
        <f t="shared" si="5"/>
        <v>4435.6000000000004</v>
      </c>
    </row>
    <row r="47" spans="1:9" ht="24.75" customHeight="1" x14ac:dyDescent="0.2">
      <c r="A47" s="24" t="s">
        <v>117</v>
      </c>
      <c r="B47" s="23" t="s">
        <v>40</v>
      </c>
      <c r="C47" s="23" t="s">
        <v>12</v>
      </c>
      <c r="D47" s="23" t="s">
        <v>41</v>
      </c>
      <c r="E47" s="23" t="s">
        <v>116</v>
      </c>
      <c r="F47" s="19" t="s">
        <v>88</v>
      </c>
      <c r="G47" s="45">
        <v>4435.6000000000004</v>
      </c>
      <c r="H47" s="100">
        <v>0</v>
      </c>
      <c r="I47" s="61">
        <f>G47+H47</f>
        <v>4435.6000000000004</v>
      </c>
    </row>
    <row r="48" spans="1:9" ht="38.25" customHeight="1" x14ac:dyDescent="0.2">
      <c r="A48" s="7" t="s">
        <v>26</v>
      </c>
      <c r="B48" s="15" t="s">
        <v>40</v>
      </c>
      <c r="C48" s="15" t="s">
        <v>12</v>
      </c>
      <c r="D48" s="15" t="s">
        <v>41</v>
      </c>
      <c r="E48" s="15" t="s">
        <v>27</v>
      </c>
      <c r="F48" s="21"/>
      <c r="G48" s="48">
        <f t="shared" ref="G48" si="6">G49</f>
        <v>31724</v>
      </c>
      <c r="H48" s="102">
        <f>H49</f>
        <v>0</v>
      </c>
      <c r="I48" s="71">
        <f>I49</f>
        <v>31724</v>
      </c>
    </row>
    <row r="49" spans="1:9" ht="24.75" customHeight="1" x14ac:dyDescent="0.2">
      <c r="A49" s="24" t="s">
        <v>109</v>
      </c>
      <c r="B49" s="23" t="s">
        <v>40</v>
      </c>
      <c r="C49" s="23" t="s">
        <v>12</v>
      </c>
      <c r="D49" s="23" t="s">
        <v>41</v>
      </c>
      <c r="E49" s="23" t="s">
        <v>27</v>
      </c>
      <c r="F49" s="19" t="s">
        <v>88</v>
      </c>
      <c r="G49" s="45">
        <v>31724</v>
      </c>
      <c r="H49" s="100">
        <v>0</v>
      </c>
      <c r="I49" s="61">
        <f>G49+H49</f>
        <v>31724</v>
      </c>
    </row>
    <row r="50" spans="1:9" ht="15" customHeight="1" x14ac:dyDescent="0.2">
      <c r="A50" s="8" t="s">
        <v>70</v>
      </c>
      <c r="B50" s="22" t="s">
        <v>40</v>
      </c>
      <c r="C50" s="22" t="s">
        <v>12</v>
      </c>
      <c r="D50" s="22" t="s">
        <v>41</v>
      </c>
      <c r="E50" s="22" t="s">
        <v>110</v>
      </c>
      <c r="F50" s="22"/>
      <c r="G50" s="48">
        <f t="shared" ref="G50" si="7">G51</f>
        <v>9975.7000000000007</v>
      </c>
      <c r="H50" s="102">
        <f>H51</f>
        <v>0</v>
      </c>
      <c r="I50" s="71">
        <f>I51</f>
        <v>9975.7000000000007</v>
      </c>
    </row>
    <row r="51" spans="1:9" ht="53.25" customHeight="1" x14ac:dyDescent="0.2">
      <c r="A51" s="8" t="s">
        <v>111</v>
      </c>
      <c r="B51" s="22" t="s">
        <v>40</v>
      </c>
      <c r="C51" s="22" t="s">
        <v>12</v>
      </c>
      <c r="D51" s="22" t="s">
        <v>41</v>
      </c>
      <c r="E51" s="22" t="s">
        <v>150</v>
      </c>
      <c r="F51" s="22"/>
      <c r="G51" s="48">
        <f>SUM(G52:G53)</f>
        <v>9975.7000000000007</v>
      </c>
      <c r="H51" s="102">
        <f>SUM(H52:H53)</f>
        <v>0</v>
      </c>
      <c r="I51" s="71">
        <f>SUM(I52:I53)</f>
        <v>9975.7000000000007</v>
      </c>
    </row>
    <row r="52" spans="1:9" ht="24.75" customHeight="1" x14ac:dyDescent="0.2">
      <c r="A52" s="24" t="s">
        <v>103</v>
      </c>
      <c r="B52" s="23" t="s">
        <v>40</v>
      </c>
      <c r="C52" s="23" t="s">
        <v>12</v>
      </c>
      <c r="D52" s="23" t="s">
        <v>41</v>
      </c>
      <c r="E52" s="23" t="s">
        <v>150</v>
      </c>
      <c r="F52" s="23" t="s">
        <v>90</v>
      </c>
      <c r="G52" s="45">
        <v>4675.7</v>
      </c>
      <c r="H52" s="100">
        <v>0</v>
      </c>
      <c r="I52" s="61">
        <f>G52+H52</f>
        <v>4675.7</v>
      </c>
    </row>
    <row r="53" spans="1:9" ht="24.75" customHeight="1" x14ac:dyDescent="0.2">
      <c r="A53" s="24" t="s">
        <v>108</v>
      </c>
      <c r="B53" s="23" t="s">
        <v>40</v>
      </c>
      <c r="C53" s="23" t="s">
        <v>12</v>
      </c>
      <c r="D53" s="23" t="s">
        <v>41</v>
      </c>
      <c r="E53" s="23" t="s">
        <v>150</v>
      </c>
      <c r="F53" s="23" t="s">
        <v>88</v>
      </c>
      <c r="G53" s="45">
        <v>5300</v>
      </c>
      <c r="H53" s="100">
        <v>0</v>
      </c>
      <c r="I53" s="61">
        <f>G53+H53</f>
        <v>5300</v>
      </c>
    </row>
    <row r="54" spans="1:9" ht="24" customHeight="1" x14ac:dyDescent="0.2">
      <c r="A54" s="35" t="s">
        <v>13</v>
      </c>
      <c r="B54" s="16">
        <v>920</v>
      </c>
      <c r="C54" s="16" t="s">
        <v>14</v>
      </c>
      <c r="D54" s="16" t="s">
        <v>45</v>
      </c>
      <c r="E54" s="16" t="s">
        <v>7</v>
      </c>
      <c r="F54" s="16" t="s">
        <v>7</v>
      </c>
      <c r="G54" s="43">
        <f>G55+G60</f>
        <v>36859.199999999997</v>
      </c>
      <c r="H54" s="98">
        <f>H55+H60</f>
        <v>0</v>
      </c>
      <c r="I54" s="68">
        <f>I55+I60</f>
        <v>36859.199999999997</v>
      </c>
    </row>
    <row r="55" spans="1:9" ht="16.5" customHeight="1" x14ac:dyDescent="0.2">
      <c r="A55" s="7" t="s">
        <v>34</v>
      </c>
      <c r="B55" s="15">
        <v>920</v>
      </c>
      <c r="C55" s="15" t="s">
        <v>14</v>
      </c>
      <c r="D55" s="15" t="s">
        <v>15</v>
      </c>
      <c r="E55" s="15"/>
      <c r="F55" s="15"/>
      <c r="G55" s="46">
        <f t="shared" ref="G55:G56" si="8">G56</f>
        <v>8400</v>
      </c>
      <c r="H55" s="101">
        <f>H56</f>
        <v>0</v>
      </c>
      <c r="I55" s="70">
        <f>I56</f>
        <v>8400</v>
      </c>
    </row>
    <row r="56" spans="1:9" ht="16.5" customHeight="1" x14ac:dyDescent="0.2">
      <c r="A56" s="8" t="s">
        <v>35</v>
      </c>
      <c r="B56" s="22" t="s">
        <v>40</v>
      </c>
      <c r="C56" s="22" t="s">
        <v>14</v>
      </c>
      <c r="D56" s="22" t="s">
        <v>15</v>
      </c>
      <c r="E56" s="22" t="s">
        <v>56</v>
      </c>
      <c r="F56" s="22"/>
      <c r="G56" s="48">
        <f t="shared" si="8"/>
        <v>8400</v>
      </c>
      <c r="H56" s="102">
        <f>H57</f>
        <v>0</v>
      </c>
      <c r="I56" s="71">
        <f>I57</f>
        <v>8400</v>
      </c>
    </row>
    <row r="57" spans="1:9" ht="15.75" x14ac:dyDescent="0.2">
      <c r="A57" s="8" t="s">
        <v>36</v>
      </c>
      <c r="B57" s="22" t="s">
        <v>40</v>
      </c>
      <c r="C57" s="22" t="s">
        <v>14</v>
      </c>
      <c r="D57" s="22" t="s">
        <v>15</v>
      </c>
      <c r="E57" s="22" t="s">
        <v>57</v>
      </c>
      <c r="F57" s="22"/>
      <c r="G57" s="48">
        <f>SUM(G58:G59)</f>
        <v>8400</v>
      </c>
      <c r="H57" s="102">
        <f>SUM(H58:H59)</f>
        <v>0</v>
      </c>
      <c r="I57" s="71">
        <f>SUM(I58:I59)</f>
        <v>8400</v>
      </c>
    </row>
    <row r="58" spans="1:9" ht="25.5" x14ac:dyDescent="0.2">
      <c r="A58" s="24" t="s">
        <v>103</v>
      </c>
      <c r="B58" s="23" t="s">
        <v>40</v>
      </c>
      <c r="C58" s="23" t="s">
        <v>14</v>
      </c>
      <c r="D58" s="23" t="s">
        <v>15</v>
      </c>
      <c r="E58" s="23" t="s">
        <v>57</v>
      </c>
      <c r="F58" s="23" t="s">
        <v>90</v>
      </c>
      <c r="G58" s="45">
        <v>1100</v>
      </c>
      <c r="H58" s="100">
        <v>0</v>
      </c>
      <c r="I58" s="61">
        <f>G58+H58</f>
        <v>1100</v>
      </c>
    </row>
    <row r="59" spans="1:9" ht="39.75" customHeight="1" x14ac:dyDescent="0.2">
      <c r="A59" s="24" t="s">
        <v>94</v>
      </c>
      <c r="B59" s="23" t="s">
        <v>40</v>
      </c>
      <c r="C59" s="23" t="s">
        <v>14</v>
      </c>
      <c r="D59" s="23" t="s">
        <v>15</v>
      </c>
      <c r="E59" s="23" t="s">
        <v>57</v>
      </c>
      <c r="F59" s="23" t="s">
        <v>89</v>
      </c>
      <c r="G59" s="45">
        <v>7300</v>
      </c>
      <c r="H59" s="100">
        <v>0</v>
      </c>
      <c r="I59" s="61">
        <f>G59+H59</f>
        <v>7300</v>
      </c>
    </row>
    <row r="60" spans="1:9" ht="15.75" x14ac:dyDescent="0.2">
      <c r="A60" s="9" t="s">
        <v>20</v>
      </c>
      <c r="B60" s="15">
        <v>920</v>
      </c>
      <c r="C60" s="15" t="s">
        <v>14</v>
      </c>
      <c r="D60" s="15" t="s">
        <v>10</v>
      </c>
      <c r="E60" s="15" t="s">
        <v>7</v>
      </c>
      <c r="F60" s="15" t="s">
        <v>7</v>
      </c>
      <c r="G60" s="46">
        <f>G61+G71</f>
        <v>28459.200000000001</v>
      </c>
      <c r="H60" s="101">
        <f>H61+H71</f>
        <v>0</v>
      </c>
      <c r="I60" s="70">
        <f>I61+I71</f>
        <v>28459.200000000001</v>
      </c>
    </row>
    <row r="61" spans="1:9" ht="15.75" x14ac:dyDescent="0.2">
      <c r="A61" s="9" t="s">
        <v>20</v>
      </c>
      <c r="B61" s="15">
        <v>920</v>
      </c>
      <c r="C61" s="15" t="s">
        <v>14</v>
      </c>
      <c r="D61" s="15" t="s">
        <v>10</v>
      </c>
      <c r="E61" s="15" t="s">
        <v>24</v>
      </c>
      <c r="F61" s="15"/>
      <c r="G61" s="46">
        <f>G62+G65+G67+G69</f>
        <v>27159.200000000001</v>
      </c>
      <c r="H61" s="101">
        <f>H62+H65+H67+H69</f>
        <v>0</v>
      </c>
      <c r="I61" s="70">
        <f>I62+I65+I67+I69</f>
        <v>27159.200000000001</v>
      </c>
    </row>
    <row r="62" spans="1:9" ht="15.75" x14ac:dyDescent="0.2">
      <c r="A62" s="8" t="s">
        <v>21</v>
      </c>
      <c r="B62" s="15">
        <v>920</v>
      </c>
      <c r="C62" s="15" t="s">
        <v>14</v>
      </c>
      <c r="D62" s="15" t="s">
        <v>10</v>
      </c>
      <c r="E62" s="15" t="s">
        <v>25</v>
      </c>
      <c r="F62" s="15" t="s">
        <v>7</v>
      </c>
      <c r="G62" s="48">
        <f>SUM(G63:G64)</f>
        <v>8078</v>
      </c>
      <c r="H62" s="102">
        <f>SUM(H63:H64)</f>
        <v>0</v>
      </c>
      <c r="I62" s="71">
        <f>SUM(I63:I64)</f>
        <v>8078</v>
      </c>
    </row>
    <row r="63" spans="1:9" ht="25.5" x14ac:dyDescent="0.2">
      <c r="A63" s="3" t="s">
        <v>103</v>
      </c>
      <c r="B63" s="20">
        <v>920</v>
      </c>
      <c r="C63" s="20" t="s">
        <v>14</v>
      </c>
      <c r="D63" s="20" t="s">
        <v>10</v>
      </c>
      <c r="E63" s="20" t="s">
        <v>102</v>
      </c>
      <c r="F63" s="20" t="s">
        <v>90</v>
      </c>
      <c r="G63" s="45">
        <v>700</v>
      </c>
      <c r="H63" s="100">
        <v>0</v>
      </c>
      <c r="I63" s="61">
        <f>G63+H63</f>
        <v>700</v>
      </c>
    </row>
    <row r="64" spans="1:9" ht="24.75" customHeight="1" x14ac:dyDescent="0.2">
      <c r="A64" s="3" t="s">
        <v>87</v>
      </c>
      <c r="B64" s="20" t="s">
        <v>40</v>
      </c>
      <c r="C64" s="20" t="s">
        <v>14</v>
      </c>
      <c r="D64" s="20" t="s">
        <v>10</v>
      </c>
      <c r="E64" s="20" t="s">
        <v>25</v>
      </c>
      <c r="F64" s="20" t="s">
        <v>88</v>
      </c>
      <c r="G64" s="45">
        <v>7378</v>
      </c>
      <c r="H64" s="100">
        <v>0</v>
      </c>
      <c r="I64" s="61">
        <f>G64+H64</f>
        <v>7378</v>
      </c>
    </row>
    <row r="65" spans="1:9" ht="15.75" x14ac:dyDescent="0.2">
      <c r="A65" s="8" t="s">
        <v>28</v>
      </c>
      <c r="B65" s="15">
        <v>920</v>
      </c>
      <c r="C65" s="15" t="s">
        <v>14</v>
      </c>
      <c r="D65" s="15" t="s">
        <v>10</v>
      </c>
      <c r="E65" s="15" t="s">
        <v>29</v>
      </c>
      <c r="F65" s="15" t="s">
        <v>7</v>
      </c>
      <c r="G65" s="46">
        <f>G66</f>
        <v>1325</v>
      </c>
      <c r="H65" s="101">
        <f>H66</f>
        <v>0</v>
      </c>
      <c r="I65" s="70">
        <f>I66</f>
        <v>1325</v>
      </c>
    </row>
    <row r="66" spans="1:9" ht="25.5" x14ac:dyDescent="0.2">
      <c r="A66" s="3" t="s">
        <v>87</v>
      </c>
      <c r="B66" s="23">
        <v>920</v>
      </c>
      <c r="C66" s="23" t="s">
        <v>14</v>
      </c>
      <c r="D66" s="23" t="s">
        <v>10</v>
      </c>
      <c r="E66" s="23" t="s">
        <v>29</v>
      </c>
      <c r="F66" s="23" t="s">
        <v>88</v>
      </c>
      <c r="G66" s="45">
        <v>1325</v>
      </c>
      <c r="H66" s="100">
        <v>0</v>
      </c>
      <c r="I66" s="61">
        <f>G66+H66</f>
        <v>1325</v>
      </c>
    </row>
    <row r="67" spans="1:9" ht="15.75" x14ac:dyDescent="0.2">
      <c r="A67" s="8" t="s">
        <v>30</v>
      </c>
      <c r="B67" s="15">
        <v>920</v>
      </c>
      <c r="C67" s="15" t="s">
        <v>14</v>
      </c>
      <c r="D67" s="15" t="s">
        <v>10</v>
      </c>
      <c r="E67" s="15" t="s">
        <v>31</v>
      </c>
      <c r="F67" s="15" t="s">
        <v>7</v>
      </c>
      <c r="G67" s="46">
        <f>G68</f>
        <v>1000</v>
      </c>
      <c r="H67" s="101">
        <f>H68</f>
        <v>0</v>
      </c>
      <c r="I67" s="70">
        <f>I68</f>
        <v>1000</v>
      </c>
    </row>
    <row r="68" spans="1:9" ht="25.5" x14ac:dyDescent="0.2">
      <c r="A68" s="3" t="s">
        <v>87</v>
      </c>
      <c r="B68" s="23">
        <v>920</v>
      </c>
      <c r="C68" s="23" t="s">
        <v>14</v>
      </c>
      <c r="D68" s="23" t="s">
        <v>10</v>
      </c>
      <c r="E68" s="23" t="s">
        <v>31</v>
      </c>
      <c r="F68" s="23" t="s">
        <v>88</v>
      </c>
      <c r="G68" s="45">
        <v>1000</v>
      </c>
      <c r="H68" s="100">
        <v>0</v>
      </c>
      <c r="I68" s="61">
        <f>G68+H68</f>
        <v>1000</v>
      </c>
    </row>
    <row r="69" spans="1:9" ht="25.5" x14ac:dyDescent="0.2">
      <c r="A69" s="8" t="s">
        <v>32</v>
      </c>
      <c r="B69" s="15">
        <v>920</v>
      </c>
      <c r="C69" s="15" t="s">
        <v>14</v>
      </c>
      <c r="D69" s="15" t="s">
        <v>10</v>
      </c>
      <c r="E69" s="15" t="s">
        <v>33</v>
      </c>
      <c r="F69" s="15" t="s">
        <v>7</v>
      </c>
      <c r="G69" s="46">
        <f>G70</f>
        <v>16756.2</v>
      </c>
      <c r="H69" s="101">
        <f>H70</f>
        <v>0</v>
      </c>
      <c r="I69" s="70">
        <f>I70</f>
        <v>16756.2</v>
      </c>
    </row>
    <row r="70" spans="1:9" ht="25.5" x14ac:dyDescent="0.2">
      <c r="A70" s="3" t="s">
        <v>87</v>
      </c>
      <c r="B70" s="23">
        <v>920</v>
      </c>
      <c r="C70" s="23" t="s">
        <v>14</v>
      </c>
      <c r="D70" s="23" t="s">
        <v>10</v>
      </c>
      <c r="E70" s="25" t="s">
        <v>33</v>
      </c>
      <c r="F70" s="23" t="s">
        <v>88</v>
      </c>
      <c r="G70" s="45">
        <v>16756.2</v>
      </c>
      <c r="H70" s="100">
        <v>0</v>
      </c>
      <c r="I70" s="61">
        <f>G70+H70</f>
        <v>16756.2</v>
      </c>
    </row>
    <row r="71" spans="1:9" ht="15.75" x14ac:dyDescent="0.2">
      <c r="A71" s="8" t="s">
        <v>70</v>
      </c>
      <c r="B71" s="15" t="s">
        <v>40</v>
      </c>
      <c r="C71" s="15" t="s">
        <v>14</v>
      </c>
      <c r="D71" s="15" t="s">
        <v>10</v>
      </c>
      <c r="E71" s="22" t="s">
        <v>110</v>
      </c>
      <c r="F71" s="22"/>
      <c r="G71" s="48">
        <f t="shared" ref="G71:I72" si="9">G72</f>
        <v>1300</v>
      </c>
      <c r="H71" s="102">
        <f t="shared" si="9"/>
        <v>0</v>
      </c>
      <c r="I71" s="71">
        <f t="shared" si="9"/>
        <v>1300</v>
      </c>
    </row>
    <row r="72" spans="1:9" ht="51" x14ac:dyDescent="0.2">
      <c r="A72" s="8" t="s">
        <v>111</v>
      </c>
      <c r="B72" s="15" t="s">
        <v>40</v>
      </c>
      <c r="C72" s="15" t="s">
        <v>14</v>
      </c>
      <c r="D72" s="15" t="s">
        <v>10</v>
      </c>
      <c r="E72" s="22" t="s">
        <v>150</v>
      </c>
      <c r="F72" s="22"/>
      <c r="G72" s="46">
        <f t="shared" si="9"/>
        <v>1300</v>
      </c>
      <c r="H72" s="101">
        <f t="shared" si="9"/>
        <v>0</v>
      </c>
      <c r="I72" s="70">
        <f t="shared" si="9"/>
        <v>1300</v>
      </c>
    </row>
    <row r="73" spans="1:9" ht="25.5" x14ac:dyDescent="0.2">
      <c r="A73" s="3" t="s">
        <v>126</v>
      </c>
      <c r="B73" s="23" t="s">
        <v>40</v>
      </c>
      <c r="C73" s="23" t="s">
        <v>14</v>
      </c>
      <c r="D73" s="23" t="s">
        <v>10</v>
      </c>
      <c r="E73" s="25" t="s">
        <v>150</v>
      </c>
      <c r="F73" s="23" t="s">
        <v>125</v>
      </c>
      <c r="G73" s="45">
        <v>1300</v>
      </c>
      <c r="H73" s="100">
        <v>0</v>
      </c>
      <c r="I73" s="61">
        <f>G73+H73</f>
        <v>1300</v>
      </c>
    </row>
    <row r="74" spans="1:9" ht="19.5" customHeight="1" x14ac:dyDescent="0.2">
      <c r="A74" s="35" t="s">
        <v>49</v>
      </c>
      <c r="B74" s="16" t="s">
        <v>40</v>
      </c>
      <c r="C74" s="16" t="s">
        <v>43</v>
      </c>
      <c r="D74" s="16" t="s">
        <v>45</v>
      </c>
      <c r="E74" s="16" t="s">
        <v>7</v>
      </c>
      <c r="F74" s="16" t="s">
        <v>7</v>
      </c>
      <c r="G74" s="43">
        <f>G82+G75</f>
        <v>575.1</v>
      </c>
      <c r="H74" s="98">
        <f>H82+H75</f>
        <v>0</v>
      </c>
      <c r="I74" s="68">
        <f>I82+I75</f>
        <v>575.1</v>
      </c>
    </row>
    <row r="75" spans="1:9" ht="15.75" x14ac:dyDescent="0.2">
      <c r="A75" s="8" t="s">
        <v>50</v>
      </c>
      <c r="B75" s="15" t="s">
        <v>40</v>
      </c>
      <c r="C75" s="15" t="s">
        <v>43</v>
      </c>
      <c r="D75" s="15" t="s">
        <v>9</v>
      </c>
      <c r="E75" s="15"/>
      <c r="F75" s="15"/>
      <c r="G75" s="46">
        <f t="shared" ref="G75:G76" si="10">G76</f>
        <v>277.10000000000002</v>
      </c>
      <c r="H75" s="101">
        <f t="shared" ref="H75:I77" si="11">H76</f>
        <v>0</v>
      </c>
      <c r="I75" s="70">
        <f t="shared" si="11"/>
        <v>277.10000000000002</v>
      </c>
    </row>
    <row r="76" spans="1:9" ht="25.5" x14ac:dyDescent="0.2">
      <c r="A76" s="8" t="s">
        <v>51</v>
      </c>
      <c r="B76" s="15" t="s">
        <v>40</v>
      </c>
      <c r="C76" s="15" t="s">
        <v>43</v>
      </c>
      <c r="D76" s="15" t="s">
        <v>9</v>
      </c>
      <c r="E76" s="15" t="s">
        <v>52</v>
      </c>
      <c r="F76" s="15"/>
      <c r="G76" s="46">
        <f t="shared" si="10"/>
        <v>277.10000000000002</v>
      </c>
      <c r="H76" s="101">
        <f t="shared" si="11"/>
        <v>0</v>
      </c>
      <c r="I76" s="70">
        <f t="shared" si="11"/>
        <v>277.10000000000002</v>
      </c>
    </row>
    <row r="77" spans="1:9" ht="25.5" customHeight="1" x14ac:dyDescent="0.2">
      <c r="A77" s="8" t="s">
        <v>53</v>
      </c>
      <c r="B77" s="15" t="s">
        <v>40</v>
      </c>
      <c r="C77" s="15" t="s">
        <v>43</v>
      </c>
      <c r="D77" s="15" t="s">
        <v>9</v>
      </c>
      <c r="E77" s="15" t="s">
        <v>54</v>
      </c>
      <c r="F77" s="15"/>
      <c r="G77" s="48">
        <f>G78</f>
        <v>277.10000000000002</v>
      </c>
      <c r="H77" s="102">
        <f t="shared" si="11"/>
        <v>0</v>
      </c>
      <c r="I77" s="71">
        <f t="shared" si="11"/>
        <v>277.10000000000002</v>
      </c>
    </row>
    <row r="78" spans="1:9" ht="25.5" x14ac:dyDescent="0.2">
      <c r="A78" s="5" t="s">
        <v>91</v>
      </c>
      <c r="B78" s="23" t="s">
        <v>40</v>
      </c>
      <c r="C78" s="23" t="s">
        <v>43</v>
      </c>
      <c r="D78" s="23" t="s">
        <v>9</v>
      </c>
      <c r="E78" s="23" t="s">
        <v>54</v>
      </c>
      <c r="F78" s="13" t="s">
        <v>92</v>
      </c>
      <c r="G78" s="45">
        <v>277.10000000000002</v>
      </c>
      <c r="H78" s="100">
        <v>0</v>
      </c>
      <c r="I78" s="61">
        <f>G78+H78</f>
        <v>277.10000000000002</v>
      </c>
    </row>
    <row r="79" spans="1:9" ht="15.75" x14ac:dyDescent="0.2">
      <c r="A79" s="8" t="s">
        <v>69</v>
      </c>
      <c r="B79" s="15" t="s">
        <v>40</v>
      </c>
      <c r="C79" s="15" t="s">
        <v>43</v>
      </c>
      <c r="D79" s="15" t="s">
        <v>10</v>
      </c>
      <c r="E79" s="15"/>
      <c r="F79" s="15"/>
      <c r="G79" s="46">
        <f>G80</f>
        <v>298</v>
      </c>
      <c r="H79" s="101">
        <f>H80</f>
        <v>0</v>
      </c>
      <c r="I79" s="70">
        <f>I80</f>
        <v>298</v>
      </c>
    </row>
    <row r="80" spans="1:9" ht="14.25" customHeight="1" x14ac:dyDescent="0.2">
      <c r="A80" s="8" t="s">
        <v>70</v>
      </c>
      <c r="B80" s="15" t="s">
        <v>40</v>
      </c>
      <c r="C80" s="15" t="s">
        <v>43</v>
      </c>
      <c r="D80" s="15" t="s">
        <v>10</v>
      </c>
      <c r="E80" s="15" t="s">
        <v>71</v>
      </c>
      <c r="F80" s="15"/>
      <c r="G80" s="46">
        <f>G82</f>
        <v>298</v>
      </c>
      <c r="H80" s="101">
        <f>H82</f>
        <v>0</v>
      </c>
      <c r="I80" s="70">
        <f>I82</f>
        <v>298</v>
      </c>
    </row>
    <row r="81" spans="1:9" ht="41.25" customHeight="1" x14ac:dyDescent="0.2">
      <c r="A81" s="8" t="s">
        <v>149</v>
      </c>
      <c r="B81" s="15" t="s">
        <v>40</v>
      </c>
      <c r="C81" s="15" t="s">
        <v>43</v>
      </c>
      <c r="D81" s="15" t="s">
        <v>10</v>
      </c>
      <c r="E81" s="15" t="s">
        <v>157</v>
      </c>
      <c r="F81" s="15"/>
      <c r="G81" s="48">
        <f>G82</f>
        <v>298</v>
      </c>
      <c r="H81" s="102">
        <f>H82</f>
        <v>0</v>
      </c>
      <c r="I81" s="71">
        <f>I82</f>
        <v>298</v>
      </c>
    </row>
    <row r="82" spans="1:9" ht="15" customHeight="1" x14ac:dyDescent="0.2">
      <c r="A82" s="5" t="s">
        <v>100</v>
      </c>
      <c r="B82" s="23" t="s">
        <v>40</v>
      </c>
      <c r="C82" s="23" t="s">
        <v>43</v>
      </c>
      <c r="D82" s="23" t="s">
        <v>10</v>
      </c>
      <c r="E82" s="23" t="s">
        <v>157</v>
      </c>
      <c r="F82" s="23" t="s">
        <v>101</v>
      </c>
      <c r="G82" s="45">
        <v>298</v>
      </c>
      <c r="H82" s="100">
        <v>0</v>
      </c>
      <c r="I82" s="61">
        <f>G82+H82</f>
        <v>298</v>
      </c>
    </row>
    <row r="83" spans="1:9" ht="28.5" x14ac:dyDescent="0.2">
      <c r="A83" s="91" t="s">
        <v>159</v>
      </c>
      <c r="B83" s="117" t="s">
        <v>160</v>
      </c>
      <c r="C83" s="93"/>
      <c r="D83" s="93"/>
      <c r="E83" s="92" t="s">
        <v>7</v>
      </c>
      <c r="F83" s="92" t="s">
        <v>7</v>
      </c>
      <c r="G83" s="94">
        <f>G84</f>
        <v>35071.78</v>
      </c>
    </row>
    <row r="84" spans="1:9" ht="15.75" x14ac:dyDescent="0.2">
      <c r="A84" s="36" t="s">
        <v>66</v>
      </c>
      <c r="B84" s="37">
        <v>956</v>
      </c>
      <c r="C84" s="38">
        <v>8</v>
      </c>
      <c r="D84" s="34" t="s">
        <v>45</v>
      </c>
      <c r="E84" s="39"/>
      <c r="F84" s="37"/>
      <c r="G84" s="49">
        <f>G85</f>
        <v>35071.78</v>
      </c>
    </row>
    <row r="85" spans="1:9" ht="15.75" x14ac:dyDescent="0.2">
      <c r="A85" s="8" t="s">
        <v>37</v>
      </c>
      <c r="B85" s="10">
        <v>956</v>
      </c>
      <c r="C85" s="4">
        <v>8</v>
      </c>
      <c r="D85" s="4">
        <v>1</v>
      </c>
      <c r="E85" s="11"/>
      <c r="F85" s="10"/>
      <c r="G85" s="46">
        <f>G86+G90+G94+G97</f>
        <v>35071.78</v>
      </c>
      <c r="H85" s="2"/>
      <c r="I85" s="2"/>
    </row>
    <row r="86" spans="1:9" ht="25.5" x14ac:dyDescent="0.2">
      <c r="A86" s="26" t="s">
        <v>82</v>
      </c>
      <c r="B86" s="10">
        <v>956</v>
      </c>
      <c r="C86" s="15" t="s">
        <v>67</v>
      </c>
      <c r="D86" s="15" t="s">
        <v>9</v>
      </c>
      <c r="E86" s="15" t="s">
        <v>80</v>
      </c>
      <c r="F86" s="15"/>
      <c r="G86" s="48">
        <f t="shared" ref="G86" si="12">G87</f>
        <v>24588.3</v>
      </c>
      <c r="H86" s="2"/>
      <c r="I86" s="2"/>
    </row>
    <row r="87" spans="1:9" ht="25.5" x14ac:dyDescent="0.2">
      <c r="A87" s="26" t="s">
        <v>38</v>
      </c>
      <c r="B87" s="10">
        <v>956</v>
      </c>
      <c r="C87" s="15" t="s">
        <v>67</v>
      </c>
      <c r="D87" s="15" t="s">
        <v>9</v>
      </c>
      <c r="E87" s="15" t="s">
        <v>81</v>
      </c>
      <c r="F87" s="15"/>
      <c r="G87" s="46">
        <f>SUM(G88:G89)</f>
        <v>24588.3</v>
      </c>
      <c r="H87" s="2"/>
      <c r="I87" s="2"/>
    </row>
    <row r="88" spans="1:9" ht="38.25" x14ac:dyDescent="0.2">
      <c r="A88" s="27" t="s">
        <v>138</v>
      </c>
      <c r="B88" s="23" t="s">
        <v>160</v>
      </c>
      <c r="C88" s="23" t="s">
        <v>67</v>
      </c>
      <c r="D88" s="23" t="s">
        <v>9</v>
      </c>
      <c r="E88" s="23" t="s">
        <v>81</v>
      </c>
      <c r="F88" s="13" t="s">
        <v>97</v>
      </c>
      <c r="G88" s="45">
        <v>24288.3</v>
      </c>
      <c r="H88" s="2"/>
      <c r="I88" s="2"/>
    </row>
    <row r="89" spans="1:9" ht="15.75" x14ac:dyDescent="0.2">
      <c r="A89" s="27" t="s">
        <v>96</v>
      </c>
      <c r="B89" s="23" t="s">
        <v>160</v>
      </c>
      <c r="C89" s="23" t="s">
        <v>67</v>
      </c>
      <c r="D89" s="23" t="s">
        <v>9</v>
      </c>
      <c r="E89" s="23" t="s">
        <v>81</v>
      </c>
      <c r="F89" s="13" t="s">
        <v>98</v>
      </c>
      <c r="G89" s="45">
        <v>300</v>
      </c>
      <c r="H89" s="2"/>
      <c r="I89" s="2"/>
    </row>
    <row r="90" spans="1:9" ht="15.75" x14ac:dyDescent="0.2">
      <c r="A90" s="8" t="s">
        <v>39</v>
      </c>
      <c r="B90" s="10">
        <v>956</v>
      </c>
      <c r="C90" s="4">
        <v>8</v>
      </c>
      <c r="D90" s="4">
        <v>1</v>
      </c>
      <c r="E90" s="11">
        <v>4410000</v>
      </c>
      <c r="F90" s="10"/>
      <c r="G90" s="48">
        <f t="shared" ref="G90" si="13">G91</f>
        <v>6708.3</v>
      </c>
    </row>
    <row r="91" spans="1:9" ht="25.5" x14ac:dyDescent="0.2">
      <c r="A91" s="8" t="s">
        <v>38</v>
      </c>
      <c r="B91" s="10">
        <v>956</v>
      </c>
      <c r="C91" s="4">
        <v>8</v>
      </c>
      <c r="D91" s="4">
        <v>1</v>
      </c>
      <c r="E91" s="11">
        <v>4419900</v>
      </c>
      <c r="F91" s="10"/>
      <c r="G91" s="46">
        <f>SUM(G92:G93)</f>
        <v>6708.3</v>
      </c>
      <c r="H91" s="2"/>
      <c r="I91" s="2"/>
    </row>
    <row r="92" spans="1:9" ht="38.25" x14ac:dyDescent="0.2">
      <c r="A92" s="27" t="s">
        <v>138</v>
      </c>
      <c r="B92" s="23" t="s">
        <v>160</v>
      </c>
      <c r="C92" s="23" t="s">
        <v>67</v>
      </c>
      <c r="D92" s="23" t="s">
        <v>9</v>
      </c>
      <c r="E92" s="23" t="s">
        <v>99</v>
      </c>
      <c r="F92" s="13" t="s">
        <v>97</v>
      </c>
      <c r="G92" s="45">
        <v>6558.3</v>
      </c>
    </row>
    <row r="93" spans="1:9" ht="15.75" x14ac:dyDescent="0.2">
      <c r="A93" s="27" t="s">
        <v>96</v>
      </c>
      <c r="B93" s="23" t="s">
        <v>160</v>
      </c>
      <c r="C93" s="23" t="s">
        <v>67</v>
      </c>
      <c r="D93" s="23" t="s">
        <v>9</v>
      </c>
      <c r="E93" s="23" t="s">
        <v>99</v>
      </c>
      <c r="F93" s="13" t="s">
        <v>98</v>
      </c>
      <c r="G93" s="45">
        <v>150</v>
      </c>
    </row>
    <row r="94" spans="1:9" ht="48" x14ac:dyDescent="0.2">
      <c r="A94" s="52" t="s">
        <v>143</v>
      </c>
      <c r="B94" s="54" t="s">
        <v>160</v>
      </c>
      <c r="C94" s="64">
        <v>8</v>
      </c>
      <c r="D94" s="64">
        <v>1</v>
      </c>
      <c r="E94" s="63" t="s">
        <v>142</v>
      </c>
      <c r="F94" s="12"/>
      <c r="G94" s="48">
        <f>G96+G95</f>
        <v>224</v>
      </c>
    </row>
    <row r="95" spans="1:9" ht="15.75" x14ac:dyDescent="0.2">
      <c r="A95" s="58" t="s">
        <v>141</v>
      </c>
      <c r="B95" s="56" t="s">
        <v>160</v>
      </c>
      <c r="C95" s="60">
        <v>8</v>
      </c>
      <c r="D95" s="60">
        <v>1</v>
      </c>
      <c r="E95" s="59" t="s">
        <v>142</v>
      </c>
      <c r="F95" s="59" t="s">
        <v>98</v>
      </c>
      <c r="G95" s="45">
        <v>112</v>
      </c>
    </row>
    <row r="96" spans="1:9" ht="15.75" x14ac:dyDescent="0.2">
      <c r="A96" s="58" t="s">
        <v>144</v>
      </c>
      <c r="B96" s="56" t="s">
        <v>160</v>
      </c>
      <c r="C96" s="60">
        <v>8</v>
      </c>
      <c r="D96" s="60">
        <v>1</v>
      </c>
      <c r="E96" s="59" t="s">
        <v>142</v>
      </c>
      <c r="F96" s="59" t="s">
        <v>98</v>
      </c>
      <c r="G96" s="45">
        <v>112</v>
      </c>
    </row>
    <row r="97" spans="1:7" ht="15.75" x14ac:dyDescent="0.2">
      <c r="A97" s="8" t="s">
        <v>70</v>
      </c>
      <c r="B97" s="22" t="s">
        <v>160</v>
      </c>
      <c r="C97" s="22" t="s">
        <v>67</v>
      </c>
      <c r="D97" s="22" t="s">
        <v>9</v>
      </c>
      <c r="E97" s="22" t="s">
        <v>71</v>
      </c>
      <c r="F97" s="12"/>
      <c r="G97" s="48">
        <f>G109+G107+G105+G103+G101+G99</f>
        <v>3551.1800000000003</v>
      </c>
    </row>
    <row r="98" spans="1:7" ht="63.75" x14ac:dyDescent="0.2">
      <c r="A98" s="26" t="s">
        <v>146</v>
      </c>
      <c r="B98" s="22" t="s">
        <v>160</v>
      </c>
      <c r="C98" s="22" t="s">
        <v>67</v>
      </c>
      <c r="D98" s="22" t="s">
        <v>9</v>
      </c>
      <c r="E98" s="22" t="s">
        <v>154</v>
      </c>
      <c r="F98" s="12"/>
      <c r="G98" s="48">
        <f>G99</f>
        <v>117</v>
      </c>
    </row>
    <row r="99" spans="1:7" ht="15.75" x14ac:dyDescent="0.2">
      <c r="A99" s="27" t="s">
        <v>96</v>
      </c>
      <c r="B99" s="23" t="s">
        <v>160</v>
      </c>
      <c r="C99" s="23" t="s">
        <v>67</v>
      </c>
      <c r="D99" s="23" t="s">
        <v>9</v>
      </c>
      <c r="E99" s="23" t="s">
        <v>154</v>
      </c>
      <c r="F99" s="13" t="s">
        <v>98</v>
      </c>
      <c r="G99" s="45">
        <v>117</v>
      </c>
    </row>
    <row r="100" spans="1:7" ht="51" x14ac:dyDescent="0.2">
      <c r="A100" s="8" t="s">
        <v>112</v>
      </c>
      <c r="B100" s="22" t="s">
        <v>160</v>
      </c>
      <c r="C100" s="22" t="s">
        <v>67</v>
      </c>
      <c r="D100" s="22" t="s">
        <v>9</v>
      </c>
      <c r="E100" s="22" t="s">
        <v>151</v>
      </c>
      <c r="F100" s="12"/>
      <c r="G100" s="48">
        <f>G101</f>
        <v>1414.38</v>
      </c>
    </row>
    <row r="101" spans="1:7" ht="15.75" x14ac:dyDescent="0.2">
      <c r="A101" s="24" t="s">
        <v>96</v>
      </c>
      <c r="B101" s="23" t="s">
        <v>160</v>
      </c>
      <c r="C101" s="23" t="s">
        <v>67</v>
      </c>
      <c r="D101" s="23" t="s">
        <v>9</v>
      </c>
      <c r="E101" s="23" t="s">
        <v>151</v>
      </c>
      <c r="F101" s="13" t="s">
        <v>98</v>
      </c>
      <c r="G101" s="45">
        <v>1414.38</v>
      </c>
    </row>
    <row r="102" spans="1:7" ht="48" x14ac:dyDescent="0.2">
      <c r="A102" s="52" t="s">
        <v>148</v>
      </c>
      <c r="B102" s="54" t="s">
        <v>160</v>
      </c>
      <c r="C102" s="55">
        <v>8</v>
      </c>
      <c r="D102" s="55">
        <v>1</v>
      </c>
      <c r="E102" s="54" t="s">
        <v>156</v>
      </c>
      <c r="F102" s="54"/>
      <c r="G102" s="48">
        <f>G103</f>
        <v>19</v>
      </c>
    </row>
    <row r="103" spans="1:7" ht="15.75" x14ac:dyDescent="0.2">
      <c r="A103" s="53" t="s">
        <v>96</v>
      </c>
      <c r="B103" s="56" t="s">
        <v>160</v>
      </c>
      <c r="C103" s="57">
        <v>8</v>
      </c>
      <c r="D103" s="57">
        <v>1</v>
      </c>
      <c r="E103" s="56" t="s">
        <v>156</v>
      </c>
      <c r="F103" s="56" t="s">
        <v>98</v>
      </c>
      <c r="G103" s="45">
        <v>19</v>
      </c>
    </row>
    <row r="104" spans="1:7" ht="38.25" x14ac:dyDescent="0.2">
      <c r="A104" s="26" t="s">
        <v>113</v>
      </c>
      <c r="B104" s="22" t="s">
        <v>160</v>
      </c>
      <c r="C104" s="22" t="s">
        <v>67</v>
      </c>
      <c r="D104" s="22" t="s">
        <v>9</v>
      </c>
      <c r="E104" s="22" t="s">
        <v>152</v>
      </c>
      <c r="F104" s="12"/>
      <c r="G104" s="48">
        <f>G105</f>
        <v>1474.3</v>
      </c>
    </row>
    <row r="105" spans="1:7" ht="15.75" x14ac:dyDescent="0.2">
      <c r="A105" s="27" t="s">
        <v>96</v>
      </c>
      <c r="B105" s="23" t="s">
        <v>160</v>
      </c>
      <c r="C105" s="23" t="s">
        <v>67</v>
      </c>
      <c r="D105" s="23" t="s">
        <v>9</v>
      </c>
      <c r="E105" s="23" t="s">
        <v>152</v>
      </c>
      <c r="F105" s="13" t="s">
        <v>98</v>
      </c>
      <c r="G105" s="45">
        <f>1474.3</f>
        <v>1474.3</v>
      </c>
    </row>
    <row r="106" spans="1:7" ht="36" x14ac:dyDescent="0.2">
      <c r="A106" s="52" t="s">
        <v>139</v>
      </c>
      <c r="B106" s="22" t="s">
        <v>160</v>
      </c>
      <c r="C106" s="22" t="s">
        <v>67</v>
      </c>
      <c r="D106" s="22" t="s">
        <v>9</v>
      </c>
      <c r="E106" s="22" t="s">
        <v>155</v>
      </c>
      <c r="F106" s="12"/>
      <c r="G106" s="48">
        <f>G107</f>
        <v>30</v>
      </c>
    </row>
    <row r="107" spans="1:7" ht="15.75" x14ac:dyDescent="0.2">
      <c r="A107" s="53" t="s">
        <v>96</v>
      </c>
      <c r="B107" s="23" t="s">
        <v>160</v>
      </c>
      <c r="C107" s="23" t="s">
        <v>67</v>
      </c>
      <c r="D107" s="23" t="s">
        <v>9</v>
      </c>
      <c r="E107" s="23" t="s">
        <v>155</v>
      </c>
      <c r="F107" s="13" t="s">
        <v>98</v>
      </c>
      <c r="G107" s="45">
        <v>30</v>
      </c>
    </row>
    <row r="108" spans="1:7" ht="51" x14ac:dyDescent="0.2">
      <c r="A108" s="26" t="s">
        <v>114</v>
      </c>
      <c r="B108" s="22" t="s">
        <v>160</v>
      </c>
      <c r="C108" s="22" t="s">
        <v>67</v>
      </c>
      <c r="D108" s="22" t="s">
        <v>9</v>
      </c>
      <c r="E108" s="22" t="s">
        <v>153</v>
      </c>
      <c r="F108" s="12"/>
      <c r="G108" s="48">
        <f>G109</f>
        <v>496.5</v>
      </c>
    </row>
    <row r="109" spans="1:7" ht="15.75" x14ac:dyDescent="0.2">
      <c r="A109" s="27" t="s">
        <v>96</v>
      </c>
      <c r="B109" s="23" t="s">
        <v>160</v>
      </c>
      <c r="C109" s="23" t="s">
        <v>67</v>
      </c>
      <c r="D109" s="23" t="s">
        <v>9</v>
      </c>
      <c r="E109" s="23" t="s">
        <v>153</v>
      </c>
      <c r="F109" s="13" t="s">
        <v>98</v>
      </c>
      <c r="G109" s="45">
        <v>496.5</v>
      </c>
    </row>
  </sheetData>
  <autoFilter ref="A7:F109"/>
  <customSheetViews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2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3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9"/>
      <headerFooter alignWithMargins="0">
        <oddFooter>&amp;C&amp;P</oddFooter>
      </headerFooter>
      <autoFilter ref="A6:F107"/>
    </customSheetView>
    <customSheetView guid="{9AE4E90B-95AD-4E92-80AE-724EF4B3642C}" showPageBreaks="1" showGridLines="0" printArea="1" showAutoFilter="1" hiddenColumns="1">
      <selection activeCell="E1" sqref="E1:G1"/>
      <pageMargins left="0.9055118110236221" right="0.39370078740157483" top="0.39370078740157483" bottom="0.35433070866141736" header="0.35433070866141736" footer="0.19685039370078741"/>
      <pageSetup paperSize="9" scale="74" orientation="portrait" r:id="rId10"/>
      <headerFooter alignWithMargins="0">
        <oddFooter>&amp;C&amp;P</oddFooter>
      </headerFooter>
      <autoFilter ref="A7:F109"/>
    </customSheetView>
    <customSheetView guid="{C0DCEFD6-4378-4196-8A52-BBAE8937CBA3}" showPageBreaks="1" showGridLines="0" showAutoFilter="1" view="pageBreakPreview" showRuler="0">
      <pane ySplit="7" topLeftCell="A8" activePane="bottomLeft" state="frozenSplit"/>
      <selection pane="bottomLeft" activeCell="B8" sqref="B8:B9"/>
      <pageMargins left="0.9055118110236221" right="0.39370078740157483" top="0.39370078740157483" bottom="0.35433070866141736" header="0.35433070866141736" footer="0.19685039370078741"/>
      <pageSetup paperSize="9" scale="80" orientation="portrait" r:id="rId11"/>
      <headerFooter alignWithMargins="0">
        <oddFooter>&amp;C&amp;P</oddFooter>
      </headerFooter>
      <autoFilter ref="A7:F109"/>
    </customSheetView>
  </customSheetViews>
  <mergeCells count="12">
    <mergeCell ref="D1:G1"/>
    <mergeCell ref="C8:D8"/>
    <mergeCell ref="F8:F9"/>
    <mergeCell ref="E8:E9"/>
    <mergeCell ref="E3:I3"/>
    <mergeCell ref="D4:I4"/>
    <mergeCell ref="I8:I9"/>
    <mergeCell ref="A5:I5"/>
    <mergeCell ref="A6:G6"/>
    <mergeCell ref="H8:H9"/>
    <mergeCell ref="A8:A9"/>
    <mergeCell ref="B8:B9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74" orientation="portrait" r:id="rId12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zoomScaleSheetLayoutView="100" workbookViewId="0">
      <selection activeCell="Q1" sqref="Q1"/>
    </sheetView>
  </sheetViews>
  <sheetFormatPr defaultRowHeight="12.75" x14ac:dyDescent="0.2"/>
  <cols>
    <col min="1" max="1" width="45.7109375" customWidth="1"/>
    <col min="2" max="2" width="5.85546875" customWidth="1"/>
    <col min="3" max="3" width="6.140625" customWidth="1"/>
    <col min="4" max="4" width="6" customWidth="1"/>
    <col min="6" max="6" width="5.140625" customWidth="1"/>
    <col min="7" max="7" width="13" customWidth="1"/>
    <col min="8" max="8" width="12" customWidth="1"/>
    <col min="9" max="10" width="10.140625" bestFit="1" customWidth="1"/>
  </cols>
  <sheetData>
    <row r="1" spans="1:10" ht="43.5" customHeight="1" x14ac:dyDescent="0.2">
      <c r="D1" s="118" t="s">
        <v>162</v>
      </c>
      <c r="E1" s="118"/>
      <c r="F1" s="118"/>
      <c r="G1" s="118"/>
      <c r="H1" s="118"/>
      <c r="I1" s="78"/>
    </row>
    <row r="2" spans="1:10" ht="13.5" customHeight="1" x14ac:dyDescent="0.2">
      <c r="E2" s="75"/>
      <c r="F2" s="75"/>
      <c r="G2" s="75"/>
    </row>
    <row r="3" spans="1:10" x14ac:dyDescent="0.2">
      <c r="A3" s="14"/>
      <c r="B3" s="14"/>
      <c r="C3" s="14"/>
      <c r="D3" s="14"/>
      <c r="E3" s="123" t="s">
        <v>128</v>
      </c>
      <c r="F3" s="123"/>
      <c r="G3" s="123"/>
      <c r="H3" s="123"/>
    </row>
    <row r="4" spans="1:10" ht="51" customHeight="1" x14ac:dyDescent="0.2">
      <c r="A4" s="14"/>
      <c r="B4" s="14"/>
      <c r="C4" s="14"/>
      <c r="D4" s="124" t="s">
        <v>158</v>
      </c>
      <c r="E4" s="124"/>
      <c r="F4" s="124"/>
      <c r="G4" s="124"/>
      <c r="H4" s="124"/>
    </row>
    <row r="5" spans="1:10" x14ac:dyDescent="0.2">
      <c r="A5" s="127"/>
      <c r="B5" s="127"/>
      <c r="C5" s="127"/>
      <c r="D5" s="127"/>
      <c r="E5" s="127"/>
      <c r="F5" s="127"/>
      <c r="G5" s="127"/>
      <c r="H5" s="127"/>
    </row>
    <row r="6" spans="1:10" ht="37.5" customHeight="1" x14ac:dyDescent="0.2">
      <c r="A6" s="128" t="s">
        <v>124</v>
      </c>
      <c r="B6" s="128"/>
      <c r="C6" s="128"/>
      <c r="D6" s="128"/>
      <c r="E6" s="128"/>
      <c r="F6" s="128"/>
      <c r="G6" s="128"/>
      <c r="H6" s="119"/>
    </row>
    <row r="8" spans="1:10" ht="12.75" customHeight="1" x14ac:dyDescent="0.2">
      <c r="A8" s="122" t="s">
        <v>0</v>
      </c>
      <c r="B8" s="122" t="s">
        <v>1</v>
      </c>
      <c r="C8" s="133" t="s">
        <v>2</v>
      </c>
      <c r="D8" s="133"/>
      <c r="E8" s="122" t="s">
        <v>5</v>
      </c>
      <c r="F8" s="122" t="s">
        <v>6</v>
      </c>
      <c r="G8" s="131" t="s">
        <v>118</v>
      </c>
      <c r="H8" s="132"/>
    </row>
    <row r="9" spans="1:10" x14ac:dyDescent="0.2">
      <c r="A9" s="122"/>
      <c r="B9" s="122"/>
      <c r="C9" s="95" t="s">
        <v>3</v>
      </c>
      <c r="D9" s="95" t="s">
        <v>4</v>
      </c>
      <c r="E9" s="122"/>
      <c r="F9" s="122"/>
      <c r="G9" s="107" t="s">
        <v>122</v>
      </c>
      <c r="H9" s="107" t="s">
        <v>123</v>
      </c>
    </row>
    <row r="10" spans="1:10" ht="21.75" customHeight="1" x14ac:dyDescent="0.2">
      <c r="A10" s="31" t="s">
        <v>16</v>
      </c>
      <c r="B10" s="95"/>
      <c r="C10" s="95"/>
      <c r="D10" s="95"/>
      <c r="E10" s="95"/>
      <c r="F10" s="95"/>
      <c r="G10" s="41">
        <f>G11+G73</f>
        <v>133712</v>
      </c>
      <c r="H10" s="41">
        <f>H11+H73</f>
        <v>139477</v>
      </c>
      <c r="I10" s="2">
        <f>'[1]2014-2015'!$C$79+2000</f>
        <v>133712</v>
      </c>
      <c r="J10" s="2">
        <f>'[1]2014-2015'!$D$79+2000</f>
        <v>139477</v>
      </c>
    </row>
    <row r="11" spans="1:10" ht="28.5" x14ac:dyDescent="0.2">
      <c r="A11" s="80" t="s">
        <v>127</v>
      </c>
      <c r="B11" s="116">
        <v>920</v>
      </c>
      <c r="C11" s="40" t="s">
        <v>7</v>
      </c>
      <c r="D11" s="40" t="s">
        <v>7</v>
      </c>
      <c r="E11" s="40" t="s">
        <v>7</v>
      </c>
      <c r="F11" s="40" t="s">
        <v>7</v>
      </c>
      <c r="G11" s="42">
        <f>G12+G27+G32+G40+G60+G69</f>
        <v>97017.1</v>
      </c>
      <c r="H11" s="42">
        <f>H12+H27+H32+H40+H60+H69</f>
        <v>105222.5</v>
      </c>
      <c r="I11" s="51">
        <f>I10-G10</f>
        <v>0</v>
      </c>
      <c r="J11" s="2">
        <f>J10-H10</f>
        <v>0</v>
      </c>
    </row>
    <row r="12" spans="1:10" ht="15.75" x14ac:dyDescent="0.2">
      <c r="A12" s="32" t="s">
        <v>8</v>
      </c>
      <c r="B12" s="16">
        <v>920</v>
      </c>
      <c r="C12" s="16" t="s">
        <v>9</v>
      </c>
      <c r="D12" s="16" t="s">
        <v>45</v>
      </c>
      <c r="E12" s="16" t="s">
        <v>7</v>
      </c>
      <c r="F12" s="16" t="s">
        <v>7</v>
      </c>
      <c r="G12" s="43">
        <f>+G13+G17+G21</f>
        <v>648</v>
      </c>
      <c r="H12" s="43">
        <f>+H13+H17+H21</f>
        <v>713</v>
      </c>
      <c r="I12">
        <v>3342.8</v>
      </c>
      <c r="J12">
        <v>6973.8</v>
      </c>
    </row>
    <row r="13" spans="1:10" ht="51" x14ac:dyDescent="0.2">
      <c r="A13" s="8" t="s">
        <v>17</v>
      </c>
      <c r="B13" s="15">
        <v>920</v>
      </c>
      <c r="C13" s="4">
        <v>1</v>
      </c>
      <c r="D13" s="4">
        <v>3</v>
      </c>
      <c r="E13" s="15"/>
      <c r="F13" s="18" t="s">
        <v>7</v>
      </c>
      <c r="G13" s="44">
        <f t="shared" ref="G13:H14" si="0">G14</f>
        <v>255.9</v>
      </c>
      <c r="H13" s="44">
        <f t="shared" si="0"/>
        <v>268.8</v>
      </c>
    </row>
    <row r="14" spans="1:10" ht="51" x14ac:dyDescent="0.2">
      <c r="A14" s="8" t="s">
        <v>18</v>
      </c>
      <c r="B14" s="15">
        <v>920</v>
      </c>
      <c r="C14" s="4">
        <v>1</v>
      </c>
      <c r="D14" s="4">
        <v>3</v>
      </c>
      <c r="E14" s="15" t="s">
        <v>22</v>
      </c>
      <c r="F14" s="18" t="s">
        <v>7</v>
      </c>
      <c r="G14" s="44">
        <f t="shared" si="0"/>
        <v>255.9</v>
      </c>
      <c r="H14" s="44">
        <f t="shared" si="0"/>
        <v>268.8</v>
      </c>
    </row>
    <row r="15" spans="1:10" ht="15.75" x14ac:dyDescent="0.2">
      <c r="A15" s="8" t="s">
        <v>11</v>
      </c>
      <c r="B15" s="15">
        <v>920</v>
      </c>
      <c r="C15" s="4">
        <v>1</v>
      </c>
      <c r="D15" s="4">
        <v>3</v>
      </c>
      <c r="E15" s="15" t="s">
        <v>23</v>
      </c>
      <c r="F15" s="18"/>
      <c r="G15" s="44">
        <f>SUM(G16:G16)</f>
        <v>255.9</v>
      </c>
      <c r="H15" s="44">
        <f>SUM(H16:H16)</f>
        <v>268.8</v>
      </c>
    </row>
    <row r="16" spans="1:10" ht="25.5" x14ac:dyDescent="0.2">
      <c r="A16" s="5" t="s">
        <v>87</v>
      </c>
      <c r="B16" s="19" t="s">
        <v>40</v>
      </c>
      <c r="C16" s="19" t="s">
        <v>9</v>
      </c>
      <c r="D16" s="19" t="s">
        <v>10</v>
      </c>
      <c r="E16" s="19" t="s">
        <v>23</v>
      </c>
      <c r="F16" s="19" t="s">
        <v>88</v>
      </c>
      <c r="G16" s="45">
        <f>255.9</f>
        <v>255.9</v>
      </c>
      <c r="H16" s="45">
        <f>268.8</f>
        <v>268.8</v>
      </c>
    </row>
    <row r="17" spans="1:8" ht="51" x14ac:dyDescent="0.2">
      <c r="A17" s="8" t="s">
        <v>19</v>
      </c>
      <c r="B17" s="15">
        <v>920</v>
      </c>
      <c r="C17" s="15" t="s">
        <v>9</v>
      </c>
      <c r="D17" s="15" t="s">
        <v>12</v>
      </c>
      <c r="E17" s="15" t="s">
        <v>7</v>
      </c>
      <c r="F17" s="15" t="s">
        <v>7</v>
      </c>
      <c r="G17" s="46">
        <f>G18</f>
        <v>250</v>
      </c>
      <c r="H17" s="46">
        <f>H18</f>
        <v>300</v>
      </c>
    </row>
    <row r="18" spans="1:8" ht="51" x14ac:dyDescent="0.2">
      <c r="A18" s="8" t="s">
        <v>18</v>
      </c>
      <c r="B18" s="15">
        <v>920</v>
      </c>
      <c r="C18" s="15" t="s">
        <v>9</v>
      </c>
      <c r="D18" s="15" t="s">
        <v>12</v>
      </c>
      <c r="E18" s="15" t="s">
        <v>22</v>
      </c>
      <c r="F18" s="15" t="s">
        <v>7</v>
      </c>
      <c r="G18" s="46">
        <f>G19</f>
        <v>250</v>
      </c>
      <c r="H18" s="46">
        <f>H19</f>
        <v>300</v>
      </c>
    </row>
    <row r="19" spans="1:8" ht="15.75" x14ac:dyDescent="0.2">
      <c r="A19" s="8" t="s">
        <v>11</v>
      </c>
      <c r="B19" s="15">
        <v>920</v>
      </c>
      <c r="C19" s="15" t="s">
        <v>9</v>
      </c>
      <c r="D19" s="15" t="s">
        <v>12</v>
      </c>
      <c r="E19" s="15" t="s">
        <v>23</v>
      </c>
      <c r="F19" s="15"/>
      <c r="G19" s="46">
        <f>SUM(G20:G20)</f>
        <v>250</v>
      </c>
      <c r="H19" s="46">
        <f>SUM(H20:H20)</f>
        <v>300</v>
      </c>
    </row>
    <row r="20" spans="1:8" ht="25.5" x14ac:dyDescent="0.2">
      <c r="A20" s="3" t="s">
        <v>87</v>
      </c>
      <c r="B20" s="20" t="s">
        <v>40</v>
      </c>
      <c r="C20" s="20" t="s">
        <v>9</v>
      </c>
      <c r="D20" s="20" t="s">
        <v>12</v>
      </c>
      <c r="E20" s="20" t="s">
        <v>23</v>
      </c>
      <c r="F20" s="20" t="s">
        <v>88</v>
      </c>
      <c r="G20" s="47">
        <v>250</v>
      </c>
      <c r="H20" s="47">
        <v>300</v>
      </c>
    </row>
    <row r="21" spans="1:8" ht="15.75" x14ac:dyDescent="0.2">
      <c r="A21" s="8" t="s">
        <v>59</v>
      </c>
      <c r="B21" s="22" t="s">
        <v>40</v>
      </c>
      <c r="C21" s="22" t="s">
        <v>9</v>
      </c>
      <c r="D21" s="22" t="s">
        <v>68</v>
      </c>
      <c r="E21" s="22"/>
      <c r="F21" s="22"/>
      <c r="G21" s="48">
        <f>G22</f>
        <v>142.1</v>
      </c>
      <c r="H21" s="48">
        <f>H22</f>
        <v>144.19999999999999</v>
      </c>
    </row>
    <row r="22" spans="1:8" ht="25.5" x14ac:dyDescent="0.2">
      <c r="A22" s="8" t="s">
        <v>60</v>
      </c>
      <c r="B22" s="22" t="s">
        <v>40</v>
      </c>
      <c r="C22" s="22" t="s">
        <v>9</v>
      </c>
      <c r="D22" s="22" t="s">
        <v>68</v>
      </c>
      <c r="E22" s="22" t="s">
        <v>65</v>
      </c>
      <c r="F22" s="22"/>
      <c r="G22" s="48">
        <f t="shared" ref="G22:H23" si="1">G23</f>
        <v>142.1</v>
      </c>
      <c r="H22" s="48">
        <f t="shared" si="1"/>
        <v>144.19999999999999</v>
      </c>
    </row>
    <row r="23" spans="1:8" ht="15.75" x14ac:dyDescent="0.2">
      <c r="A23" s="8" t="s">
        <v>61</v>
      </c>
      <c r="B23" s="22" t="s">
        <v>40</v>
      </c>
      <c r="C23" s="22" t="s">
        <v>9</v>
      </c>
      <c r="D23" s="22" t="s">
        <v>68</v>
      </c>
      <c r="E23" s="22" t="s">
        <v>64</v>
      </c>
      <c r="F23" s="22"/>
      <c r="G23" s="48">
        <f t="shared" si="1"/>
        <v>142.1</v>
      </c>
      <c r="H23" s="48">
        <f t="shared" si="1"/>
        <v>144.19999999999999</v>
      </c>
    </row>
    <row r="24" spans="1:8" ht="15.75" x14ac:dyDescent="0.2">
      <c r="A24" s="8" t="s">
        <v>62</v>
      </c>
      <c r="B24" s="22" t="s">
        <v>40</v>
      </c>
      <c r="C24" s="22" t="s">
        <v>58</v>
      </c>
      <c r="D24" s="22" t="s">
        <v>68</v>
      </c>
      <c r="E24" s="22" t="s">
        <v>63</v>
      </c>
      <c r="F24" s="22"/>
      <c r="G24" s="48">
        <f>SUM(G25:G26)</f>
        <v>142.1</v>
      </c>
      <c r="H24" s="48">
        <f>SUM(H25:H26)</f>
        <v>144.19999999999999</v>
      </c>
    </row>
    <row r="25" spans="1:8" ht="25.5" x14ac:dyDescent="0.2">
      <c r="A25" s="3" t="s">
        <v>87</v>
      </c>
      <c r="B25" s="20" t="s">
        <v>40</v>
      </c>
      <c r="C25" s="20" t="s">
        <v>9</v>
      </c>
      <c r="D25" s="20" t="s">
        <v>68</v>
      </c>
      <c r="E25" s="20" t="s">
        <v>63</v>
      </c>
      <c r="F25" s="20" t="s">
        <v>88</v>
      </c>
      <c r="G25" s="45">
        <v>100</v>
      </c>
      <c r="H25" s="45">
        <v>100</v>
      </c>
    </row>
    <row r="26" spans="1:8" ht="15.75" x14ac:dyDescent="0.2">
      <c r="A26" s="65" t="s">
        <v>106</v>
      </c>
      <c r="B26" s="23" t="s">
        <v>40</v>
      </c>
      <c r="C26" s="23" t="s">
        <v>9</v>
      </c>
      <c r="D26" s="23" t="s">
        <v>68</v>
      </c>
      <c r="E26" s="23" t="s">
        <v>63</v>
      </c>
      <c r="F26" s="23" t="s">
        <v>107</v>
      </c>
      <c r="G26" s="45">
        <v>42.1</v>
      </c>
      <c r="H26" s="45">
        <v>44.2</v>
      </c>
    </row>
    <row r="27" spans="1:8" ht="25.5" x14ac:dyDescent="0.2">
      <c r="A27" s="33" t="s">
        <v>42</v>
      </c>
      <c r="B27" s="34" t="s">
        <v>40</v>
      </c>
      <c r="C27" s="34" t="s">
        <v>10</v>
      </c>
      <c r="D27" s="34" t="s">
        <v>45</v>
      </c>
      <c r="E27" s="34"/>
      <c r="F27" s="34"/>
      <c r="G27" s="49">
        <f>G28</f>
        <v>1251.9000000000001</v>
      </c>
      <c r="H27" s="49">
        <f>H28</f>
        <v>1314.5</v>
      </c>
    </row>
    <row r="28" spans="1:8" ht="15.75" x14ac:dyDescent="0.2">
      <c r="A28" s="8" t="s">
        <v>48</v>
      </c>
      <c r="B28" s="22" t="s">
        <v>40</v>
      </c>
      <c r="C28" s="22" t="s">
        <v>10</v>
      </c>
      <c r="D28" s="22" t="s">
        <v>43</v>
      </c>
      <c r="E28" s="22"/>
      <c r="F28" s="22"/>
      <c r="G28" s="48">
        <f t="shared" ref="G28:H29" si="2">G29</f>
        <v>1251.9000000000001</v>
      </c>
      <c r="H28" s="48">
        <f t="shared" si="2"/>
        <v>1314.5</v>
      </c>
    </row>
    <row r="29" spans="1:8" ht="15.75" x14ac:dyDescent="0.2">
      <c r="A29" s="6" t="s">
        <v>47</v>
      </c>
      <c r="B29" s="22" t="s">
        <v>40</v>
      </c>
      <c r="C29" s="22" t="s">
        <v>10</v>
      </c>
      <c r="D29" s="22" t="s">
        <v>43</v>
      </c>
      <c r="E29" s="22" t="s">
        <v>46</v>
      </c>
      <c r="F29" s="22"/>
      <c r="G29" s="48">
        <f t="shared" si="2"/>
        <v>1251.9000000000001</v>
      </c>
      <c r="H29" s="48">
        <f t="shared" si="2"/>
        <v>1314.5</v>
      </c>
    </row>
    <row r="30" spans="1:8" ht="25.5" x14ac:dyDescent="0.2">
      <c r="A30" s="8" t="s">
        <v>55</v>
      </c>
      <c r="B30" s="22" t="s">
        <v>40</v>
      </c>
      <c r="C30" s="22" t="s">
        <v>10</v>
      </c>
      <c r="D30" s="22" t="s">
        <v>43</v>
      </c>
      <c r="E30" s="22" t="s">
        <v>44</v>
      </c>
      <c r="F30" s="22"/>
      <c r="G30" s="48">
        <f>G31</f>
        <v>1251.9000000000001</v>
      </c>
      <c r="H30" s="48">
        <f>H31</f>
        <v>1314.5</v>
      </c>
    </row>
    <row r="31" spans="1:8" ht="25.5" x14ac:dyDescent="0.2">
      <c r="A31" s="3" t="s">
        <v>87</v>
      </c>
      <c r="B31" s="20" t="s">
        <v>40</v>
      </c>
      <c r="C31" s="20" t="s">
        <v>10</v>
      </c>
      <c r="D31" s="20" t="s">
        <v>43</v>
      </c>
      <c r="E31" s="20" t="s">
        <v>44</v>
      </c>
      <c r="F31" s="20" t="s">
        <v>88</v>
      </c>
      <c r="G31" s="45">
        <v>1251.9000000000001</v>
      </c>
      <c r="H31" s="45">
        <v>1314.5</v>
      </c>
    </row>
    <row r="32" spans="1:8" ht="15.75" x14ac:dyDescent="0.2">
      <c r="A32" s="32" t="s">
        <v>79</v>
      </c>
      <c r="B32" s="16">
        <v>920</v>
      </c>
      <c r="C32" s="34" t="s">
        <v>12</v>
      </c>
      <c r="D32" s="16" t="s">
        <v>45</v>
      </c>
      <c r="E32" s="34"/>
      <c r="F32" s="34"/>
      <c r="G32" s="49">
        <f>G33</f>
        <v>56031.6</v>
      </c>
      <c r="H32" s="49">
        <f>H33</f>
        <v>58324.6</v>
      </c>
    </row>
    <row r="33" spans="1:8" ht="15.75" x14ac:dyDescent="0.2">
      <c r="A33" s="8" t="s">
        <v>72</v>
      </c>
      <c r="B33" s="15">
        <v>920</v>
      </c>
      <c r="C33" s="22" t="s">
        <v>12</v>
      </c>
      <c r="D33" s="22" t="s">
        <v>41</v>
      </c>
      <c r="E33" s="22"/>
      <c r="F33" s="22"/>
      <c r="G33" s="48">
        <f>+G34+G36</f>
        <v>56031.6</v>
      </c>
      <c r="H33" s="48">
        <f>+H34+H36</f>
        <v>58324.6</v>
      </c>
    </row>
    <row r="34" spans="1:8" ht="38.25" x14ac:dyDescent="0.2">
      <c r="A34" s="7" t="s">
        <v>26</v>
      </c>
      <c r="B34" s="15" t="s">
        <v>40</v>
      </c>
      <c r="C34" s="15" t="s">
        <v>12</v>
      </c>
      <c r="D34" s="15" t="s">
        <v>41</v>
      </c>
      <c r="E34" s="15" t="s">
        <v>27</v>
      </c>
      <c r="F34" s="21"/>
      <c r="G34" s="48">
        <f t="shared" ref="G34:H34" si="3">G35</f>
        <v>33373.699999999997</v>
      </c>
      <c r="H34" s="48">
        <f t="shared" si="3"/>
        <v>34791.699999999997</v>
      </c>
    </row>
    <row r="35" spans="1:8" ht="25.5" x14ac:dyDescent="0.2">
      <c r="A35" s="24" t="s">
        <v>109</v>
      </c>
      <c r="B35" s="23" t="s">
        <v>40</v>
      </c>
      <c r="C35" s="23" t="s">
        <v>12</v>
      </c>
      <c r="D35" s="23" t="s">
        <v>41</v>
      </c>
      <c r="E35" s="23" t="s">
        <v>27</v>
      </c>
      <c r="F35" s="19" t="s">
        <v>88</v>
      </c>
      <c r="G35" s="45">
        <v>33373.699999999997</v>
      </c>
      <c r="H35" s="45">
        <v>34791.699999999997</v>
      </c>
    </row>
    <row r="36" spans="1:8" ht="18.75" customHeight="1" x14ac:dyDescent="0.2">
      <c r="A36" s="8" t="s">
        <v>70</v>
      </c>
      <c r="B36" s="22" t="s">
        <v>40</v>
      </c>
      <c r="C36" s="22" t="s">
        <v>12</v>
      </c>
      <c r="D36" s="22" t="s">
        <v>41</v>
      </c>
      <c r="E36" s="22" t="s">
        <v>110</v>
      </c>
      <c r="F36" s="22"/>
      <c r="G36" s="48">
        <f t="shared" ref="G36:H36" si="4">G37</f>
        <v>22657.9</v>
      </c>
      <c r="H36" s="48">
        <f t="shared" si="4"/>
        <v>23532.9</v>
      </c>
    </row>
    <row r="37" spans="1:8" ht="51" x14ac:dyDescent="0.2">
      <c r="A37" s="8" t="s">
        <v>111</v>
      </c>
      <c r="B37" s="22" t="s">
        <v>40</v>
      </c>
      <c r="C37" s="22" t="s">
        <v>12</v>
      </c>
      <c r="D37" s="22" t="s">
        <v>41</v>
      </c>
      <c r="E37" s="22" t="s">
        <v>150</v>
      </c>
      <c r="F37" s="22"/>
      <c r="G37" s="48">
        <f>SUM(G38:G39)</f>
        <v>22657.9</v>
      </c>
      <c r="H37" s="48">
        <f>SUM(H38:H39)</f>
        <v>23532.9</v>
      </c>
    </row>
    <row r="38" spans="1:8" ht="32.25" customHeight="1" x14ac:dyDescent="0.2">
      <c r="A38" s="24" t="s">
        <v>103</v>
      </c>
      <c r="B38" s="23" t="s">
        <v>40</v>
      </c>
      <c r="C38" s="23" t="s">
        <v>12</v>
      </c>
      <c r="D38" s="23" t="s">
        <v>41</v>
      </c>
      <c r="E38" s="23" t="s">
        <v>150</v>
      </c>
      <c r="F38" s="23" t="s">
        <v>90</v>
      </c>
      <c r="G38" s="45">
        <v>17082.3</v>
      </c>
      <c r="H38" s="45">
        <v>17678.5</v>
      </c>
    </row>
    <row r="39" spans="1:8" ht="25.5" x14ac:dyDescent="0.2">
      <c r="A39" s="24" t="s">
        <v>108</v>
      </c>
      <c r="B39" s="23" t="s">
        <v>40</v>
      </c>
      <c r="C39" s="23" t="s">
        <v>12</v>
      </c>
      <c r="D39" s="23" t="s">
        <v>41</v>
      </c>
      <c r="E39" s="23" t="s">
        <v>150</v>
      </c>
      <c r="F39" s="23" t="s">
        <v>88</v>
      </c>
      <c r="G39" s="45">
        <v>5575.6</v>
      </c>
      <c r="H39" s="45">
        <v>5854.4</v>
      </c>
    </row>
    <row r="40" spans="1:8" ht="15.75" x14ac:dyDescent="0.2">
      <c r="A40" s="35" t="s">
        <v>13</v>
      </c>
      <c r="B40" s="16">
        <v>920</v>
      </c>
      <c r="C40" s="16" t="s">
        <v>14</v>
      </c>
      <c r="D40" s="16" t="s">
        <v>45</v>
      </c>
      <c r="E40" s="16" t="s">
        <v>7</v>
      </c>
      <c r="F40" s="16" t="s">
        <v>7</v>
      </c>
      <c r="G40" s="43">
        <f>G41+G46</f>
        <v>35152.199999999997</v>
      </c>
      <c r="H40" s="43">
        <f>H41+H46</f>
        <v>37290.300000000003</v>
      </c>
    </row>
    <row r="41" spans="1:8" ht="15.75" x14ac:dyDescent="0.2">
      <c r="A41" s="7" t="s">
        <v>34</v>
      </c>
      <c r="B41" s="15">
        <v>920</v>
      </c>
      <c r="C41" s="15" t="s">
        <v>14</v>
      </c>
      <c r="D41" s="15" t="s">
        <v>15</v>
      </c>
      <c r="E41" s="15"/>
      <c r="F41" s="15"/>
      <c r="G41" s="46">
        <f t="shared" ref="G41:H42" si="5">G42</f>
        <v>8352.6</v>
      </c>
      <c r="H41" s="46">
        <f t="shared" si="5"/>
        <v>8767</v>
      </c>
    </row>
    <row r="42" spans="1:8" ht="15.75" x14ac:dyDescent="0.2">
      <c r="A42" s="8" t="s">
        <v>35</v>
      </c>
      <c r="B42" s="22" t="s">
        <v>40</v>
      </c>
      <c r="C42" s="22" t="s">
        <v>14</v>
      </c>
      <c r="D42" s="22" t="s">
        <v>15</v>
      </c>
      <c r="E42" s="22" t="s">
        <v>56</v>
      </c>
      <c r="F42" s="22"/>
      <c r="G42" s="48">
        <f t="shared" si="5"/>
        <v>8352.6</v>
      </c>
      <c r="H42" s="48">
        <f t="shared" si="5"/>
        <v>8767</v>
      </c>
    </row>
    <row r="43" spans="1:8" ht="15.75" x14ac:dyDescent="0.2">
      <c r="A43" s="8" t="s">
        <v>36</v>
      </c>
      <c r="B43" s="22" t="s">
        <v>40</v>
      </c>
      <c r="C43" s="22" t="s">
        <v>14</v>
      </c>
      <c r="D43" s="22" t="s">
        <v>15</v>
      </c>
      <c r="E43" s="22" t="s">
        <v>57</v>
      </c>
      <c r="F43" s="22"/>
      <c r="G43" s="48">
        <f>SUM(G44:G45)</f>
        <v>8352.6</v>
      </c>
      <c r="H43" s="48">
        <f>SUM(H44:H45)</f>
        <v>8767</v>
      </c>
    </row>
    <row r="44" spans="1:8" ht="25.5" x14ac:dyDescent="0.2">
      <c r="A44" s="24" t="s">
        <v>103</v>
      </c>
      <c r="B44" s="23" t="s">
        <v>40</v>
      </c>
      <c r="C44" s="23" t="s">
        <v>14</v>
      </c>
      <c r="D44" s="23" t="s">
        <v>15</v>
      </c>
      <c r="E44" s="23" t="s">
        <v>57</v>
      </c>
      <c r="F44" s="23" t="s">
        <v>90</v>
      </c>
      <c r="G44" s="45">
        <v>673</v>
      </c>
      <c r="H44" s="45">
        <v>703.4</v>
      </c>
    </row>
    <row r="45" spans="1:8" ht="39.75" customHeight="1" x14ac:dyDescent="0.2">
      <c r="A45" s="24" t="s">
        <v>94</v>
      </c>
      <c r="B45" s="23" t="s">
        <v>40</v>
      </c>
      <c r="C45" s="23" t="s">
        <v>14</v>
      </c>
      <c r="D45" s="23" t="s">
        <v>15</v>
      </c>
      <c r="E45" s="23" t="s">
        <v>57</v>
      </c>
      <c r="F45" s="23" t="s">
        <v>89</v>
      </c>
      <c r="G45" s="45">
        <v>7679.6</v>
      </c>
      <c r="H45" s="45">
        <v>8063.6</v>
      </c>
    </row>
    <row r="46" spans="1:8" ht="15.75" x14ac:dyDescent="0.2">
      <c r="A46" s="9" t="s">
        <v>20</v>
      </c>
      <c r="B46" s="15">
        <v>920</v>
      </c>
      <c r="C46" s="15" t="s">
        <v>14</v>
      </c>
      <c r="D46" s="15" t="s">
        <v>10</v>
      </c>
      <c r="E46" s="15" t="s">
        <v>7</v>
      </c>
      <c r="F46" s="15" t="s">
        <v>7</v>
      </c>
      <c r="G46" s="46">
        <f>G47+G57</f>
        <v>26799.599999999999</v>
      </c>
      <c r="H46" s="46">
        <f>H47+H57</f>
        <v>28523.300000000003</v>
      </c>
    </row>
    <row r="47" spans="1:8" ht="15.75" x14ac:dyDescent="0.2">
      <c r="A47" s="9" t="s">
        <v>20</v>
      </c>
      <c r="B47" s="15">
        <v>920</v>
      </c>
      <c r="C47" s="15" t="s">
        <v>14</v>
      </c>
      <c r="D47" s="15" t="s">
        <v>10</v>
      </c>
      <c r="E47" s="15" t="s">
        <v>24</v>
      </c>
      <c r="F47" s="15"/>
      <c r="G47" s="46">
        <f>G48+G51+G53+G55</f>
        <v>25432</v>
      </c>
      <c r="H47" s="46">
        <f>H48+H51+H53+H55</f>
        <v>27087.300000000003</v>
      </c>
    </row>
    <row r="48" spans="1:8" ht="15.75" x14ac:dyDescent="0.2">
      <c r="A48" s="8" t="s">
        <v>21</v>
      </c>
      <c r="B48" s="15">
        <v>920</v>
      </c>
      <c r="C48" s="15" t="s">
        <v>14</v>
      </c>
      <c r="D48" s="15" t="s">
        <v>10</v>
      </c>
      <c r="E48" s="15" t="s">
        <v>25</v>
      </c>
      <c r="F48" s="15" t="s">
        <v>7</v>
      </c>
      <c r="G48" s="48">
        <f>SUM(G49:G50)</f>
        <v>8614.7999999999993</v>
      </c>
      <c r="H48" s="48">
        <f>SUM(H49:H50)</f>
        <v>9408.5</v>
      </c>
    </row>
    <row r="49" spans="1:8" ht="25.5" x14ac:dyDescent="0.2">
      <c r="A49" s="3" t="s">
        <v>103</v>
      </c>
      <c r="B49" s="20">
        <v>920</v>
      </c>
      <c r="C49" s="20" t="s">
        <v>14</v>
      </c>
      <c r="D49" s="20" t="s">
        <v>10</v>
      </c>
      <c r="E49" s="20" t="s">
        <v>25</v>
      </c>
      <c r="F49" s="20" t="s">
        <v>90</v>
      </c>
      <c r="G49" s="45">
        <v>736.4</v>
      </c>
      <c r="H49" s="45">
        <v>773.2</v>
      </c>
    </row>
    <row r="50" spans="1:8" ht="25.5" x14ac:dyDescent="0.2">
      <c r="A50" s="3" t="s">
        <v>87</v>
      </c>
      <c r="B50" s="20" t="s">
        <v>40</v>
      </c>
      <c r="C50" s="20" t="s">
        <v>14</v>
      </c>
      <c r="D50" s="20" t="s">
        <v>10</v>
      </c>
      <c r="E50" s="20" t="s">
        <v>25</v>
      </c>
      <c r="F50" s="20" t="s">
        <v>88</v>
      </c>
      <c r="G50" s="45">
        <v>7878.4</v>
      </c>
      <c r="H50" s="45">
        <v>8635.2999999999993</v>
      </c>
    </row>
    <row r="51" spans="1:8" ht="15.75" x14ac:dyDescent="0.2">
      <c r="A51" s="8" t="s">
        <v>28</v>
      </c>
      <c r="B51" s="15">
        <v>920</v>
      </c>
      <c r="C51" s="15" t="s">
        <v>14</v>
      </c>
      <c r="D51" s="15" t="s">
        <v>10</v>
      </c>
      <c r="E51" s="15" t="s">
        <v>29</v>
      </c>
      <c r="F51" s="15" t="s">
        <v>7</v>
      </c>
      <c r="G51" s="46">
        <f>G52</f>
        <v>1393.9</v>
      </c>
      <c r="H51" s="46">
        <f>H52</f>
        <v>1463.6</v>
      </c>
    </row>
    <row r="52" spans="1:8" ht="25.5" x14ac:dyDescent="0.2">
      <c r="A52" s="3" t="s">
        <v>87</v>
      </c>
      <c r="B52" s="23">
        <v>920</v>
      </c>
      <c r="C52" s="23" t="s">
        <v>14</v>
      </c>
      <c r="D52" s="23" t="s">
        <v>10</v>
      </c>
      <c r="E52" s="23" t="s">
        <v>29</v>
      </c>
      <c r="F52" s="23" t="s">
        <v>88</v>
      </c>
      <c r="G52" s="45">
        <v>1393.9</v>
      </c>
      <c r="H52" s="45">
        <v>1463.6</v>
      </c>
    </row>
    <row r="53" spans="1:8" ht="15.75" x14ac:dyDescent="0.2">
      <c r="A53" s="8" t="s">
        <v>30</v>
      </c>
      <c r="B53" s="15">
        <v>920</v>
      </c>
      <c r="C53" s="15" t="s">
        <v>14</v>
      </c>
      <c r="D53" s="15" t="s">
        <v>10</v>
      </c>
      <c r="E53" s="15" t="s">
        <v>31</v>
      </c>
      <c r="F53" s="15" t="s">
        <v>7</v>
      </c>
      <c r="G53" s="46">
        <f>G54</f>
        <v>1052</v>
      </c>
      <c r="H53" s="46">
        <f>H54</f>
        <v>1104.5999999999999</v>
      </c>
    </row>
    <row r="54" spans="1:8" ht="25.5" x14ac:dyDescent="0.2">
      <c r="A54" s="3" t="s">
        <v>87</v>
      </c>
      <c r="B54" s="23">
        <v>920</v>
      </c>
      <c r="C54" s="23" t="s">
        <v>14</v>
      </c>
      <c r="D54" s="23" t="s">
        <v>10</v>
      </c>
      <c r="E54" s="23" t="s">
        <v>31</v>
      </c>
      <c r="F54" s="23" t="s">
        <v>88</v>
      </c>
      <c r="G54" s="45">
        <v>1052</v>
      </c>
      <c r="H54" s="45">
        <v>1104.5999999999999</v>
      </c>
    </row>
    <row r="55" spans="1:8" ht="25.5" x14ac:dyDescent="0.2">
      <c r="A55" s="8" t="s">
        <v>32</v>
      </c>
      <c r="B55" s="15">
        <v>920</v>
      </c>
      <c r="C55" s="15" t="s">
        <v>14</v>
      </c>
      <c r="D55" s="15" t="s">
        <v>10</v>
      </c>
      <c r="E55" s="15" t="s">
        <v>33</v>
      </c>
      <c r="F55" s="15" t="s">
        <v>7</v>
      </c>
      <c r="G55" s="46">
        <f>G56</f>
        <v>14371.3</v>
      </c>
      <c r="H55" s="46">
        <f>H56</f>
        <v>15110.6</v>
      </c>
    </row>
    <row r="56" spans="1:8" ht="25.5" x14ac:dyDescent="0.2">
      <c r="A56" s="3" t="s">
        <v>87</v>
      </c>
      <c r="B56" s="23">
        <v>920</v>
      </c>
      <c r="C56" s="23" t="s">
        <v>14</v>
      </c>
      <c r="D56" s="23" t="s">
        <v>10</v>
      </c>
      <c r="E56" s="25" t="s">
        <v>33</v>
      </c>
      <c r="F56" s="23" t="s">
        <v>88</v>
      </c>
      <c r="G56" s="45">
        <v>14371.3</v>
      </c>
      <c r="H56" s="45">
        <v>15110.6</v>
      </c>
    </row>
    <row r="57" spans="1:8" ht="15.75" x14ac:dyDescent="0.2">
      <c r="A57" s="8" t="s">
        <v>70</v>
      </c>
      <c r="B57" s="15" t="s">
        <v>40</v>
      </c>
      <c r="C57" s="15" t="s">
        <v>14</v>
      </c>
      <c r="D57" s="15" t="s">
        <v>10</v>
      </c>
      <c r="E57" s="22" t="s">
        <v>110</v>
      </c>
      <c r="F57" s="22"/>
      <c r="G57" s="48">
        <f>G58</f>
        <v>1367.6</v>
      </c>
      <c r="H57" s="48">
        <f>H58</f>
        <v>1436</v>
      </c>
    </row>
    <row r="58" spans="1:8" ht="51" x14ac:dyDescent="0.2">
      <c r="A58" s="8" t="s">
        <v>111</v>
      </c>
      <c r="B58" s="15" t="s">
        <v>40</v>
      </c>
      <c r="C58" s="15" t="s">
        <v>14</v>
      </c>
      <c r="D58" s="15" t="s">
        <v>10</v>
      </c>
      <c r="E58" s="22" t="s">
        <v>150</v>
      </c>
      <c r="F58" s="22"/>
      <c r="G58" s="46">
        <f>G59</f>
        <v>1367.6</v>
      </c>
      <c r="H58" s="46">
        <f>H59</f>
        <v>1436</v>
      </c>
    </row>
    <row r="59" spans="1:8" ht="25.5" x14ac:dyDescent="0.2">
      <c r="A59" s="3" t="s">
        <v>126</v>
      </c>
      <c r="B59" s="23" t="s">
        <v>40</v>
      </c>
      <c r="C59" s="23" t="s">
        <v>14</v>
      </c>
      <c r="D59" s="23" t="s">
        <v>10</v>
      </c>
      <c r="E59" s="25" t="s">
        <v>150</v>
      </c>
      <c r="F59" s="23" t="s">
        <v>125</v>
      </c>
      <c r="G59" s="45">
        <v>1367.6</v>
      </c>
      <c r="H59" s="45">
        <v>1436</v>
      </c>
    </row>
    <row r="60" spans="1:8" ht="15.75" x14ac:dyDescent="0.2">
      <c r="A60" s="35" t="s">
        <v>49</v>
      </c>
      <c r="B60" s="16" t="s">
        <v>40</v>
      </c>
      <c r="C60" s="16" t="s">
        <v>43</v>
      </c>
      <c r="D60" s="16" t="s">
        <v>45</v>
      </c>
      <c r="E60" s="16" t="s">
        <v>7</v>
      </c>
      <c r="F60" s="16" t="s">
        <v>7</v>
      </c>
      <c r="G60" s="43">
        <f>G68+G61</f>
        <v>590.6</v>
      </c>
      <c r="H60" s="43">
        <f>H68+H61</f>
        <v>606.29999999999995</v>
      </c>
    </row>
    <row r="61" spans="1:8" ht="15.75" x14ac:dyDescent="0.2">
      <c r="A61" s="8" t="s">
        <v>50</v>
      </c>
      <c r="B61" s="15" t="s">
        <v>40</v>
      </c>
      <c r="C61" s="15" t="s">
        <v>43</v>
      </c>
      <c r="D61" s="15" t="s">
        <v>9</v>
      </c>
      <c r="E61" s="15"/>
      <c r="F61" s="15"/>
      <c r="G61" s="46">
        <f t="shared" ref="G61:H62" si="6">G62</f>
        <v>277.10000000000002</v>
      </c>
      <c r="H61" s="46">
        <f t="shared" si="6"/>
        <v>277.10000000000002</v>
      </c>
    </row>
    <row r="62" spans="1:8" ht="25.5" x14ac:dyDescent="0.2">
      <c r="A62" s="8" t="s">
        <v>51</v>
      </c>
      <c r="B62" s="15" t="s">
        <v>40</v>
      </c>
      <c r="C62" s="15" t="s">
        <v>43</v>
      </c>
      <c r="D62" s="15" t="s">
        <v>9</v>
      </c>
      <c r="E62" s="15" t="s">
        <v>52</v>
      </c>
      <c r="F62" s="15"/>
      <c r="G62" s="46">
        <f t="shared" si="6"/>
        <v>277.10000000000002</v>
      </c>
      <c r="H62" s="46">
        <f t="shared" si="6"/>
        <v>277.10000000000002</v>
      </c>
    </row>
    <row r="63" spans="1:8" ht="38.25" x14ac:dyDescent="0.2">
      <c r="A63" s="8" t="s">
        <v>53</v>
      </c>
      <c r="B63" s="15" t="s">
        <v>40</v>
      </c>
      <c r="C63" s="15" t="s">
        <v>43</v>
      </c>
      <c r="D63" s="15" t="s">
        <v>9</v>
      </c>
      <c r="E63" s="15" t="s">
        <v>54</v>
      </c>
      <c r="F63" s="15"/>
      <c r="G63" s="48">
        <f>G64</f>
        <v>277.10000000000002</v>
      </c>
      <c r="H63" s="48">
        <f>H64</f>
        <v>277.10000000000002</v>
      </c>
    </row>
    <row r="64" spans="1:8" ht="25.5" x14ac:dyDescent="0.2">
      <c r="A64" s="5" t="s">
        <v>91</v>
      </c>
      <c r="B64" s="23" t="s">
        <v>40</v>
      </c>
      <c r="C64" s="23" t="s">
        <v>43</v>
      </c>
      <c r="D64" s="23" t="s">
        <v>9</v>
      </c>
      <c r="E64" s="23" t="s">
        <v>54</v>
      </c>
      <c r="F64" s="13" t="s">
        <v>92</v>
      </c>
      <c r="G64" s="45">
        <v>277.10000000000002</v>
      </c>
      <c r="H64" s="45">
        <v>277.10000000000002</v>
      </c>
    </row>
    <row r="65" spans="1:8" ht="15.75" x14ac:dyDescent="0.2">
      <c r="A65" s="8" t="s">
        <v>69</v>
      </c>
      <c r="B65" s="15" t="s">
        <v>40</v>
      </c>
      <c r="C65" s="15" t="s">
        <v>43</v>
      </c>
      <c r="D65" s="15" t="s">
        <v>10</v>
      </c>
      <c r="E65" s="15"/>
      <c r="F65" s="15"/>
      <c r="G65" s="46">
        <f>G66</f>
        <v>313.5</v>
      </c>
      <c r="H65" s="46">
        <f>H66</f>
        <v>329.2</v>
      </c>
    </row>
    <row r="66" spans="1:8" ht="15.75" x14ac:dyDescent="0.2">
      <c r="A66" s="8" t="s">
        <v>70</v>
      </c>
      <c r="B66" s="15" t="s">
        <v>40</v>
      </c>
      <c r="C66" s="15" t="s">
        <v>43</v>
      </c>
      <c r="D66" s="15" t="s">
        <v>10</v>
      </c>
      <c r="E66" s="15" t="s">
        <v>71</v>
      </c>
      <c r="F66" s="15"/>
      <c r="G66" s="46">
        <f>G68</f>
        <v>313.5</v>
      </c>
      <c r="H66" s="46">
        <f>H68</f>
        <v>329.2</v>
      </c>
    </row>
    <row r="67" spans="1:8" ht="38.25" x14ac:dyDescent="0.2">
      <c r="A67" s="8" t="s">
        <v>149</v>
      </c>
      <c r="B67" s="15" t="s">
        <v>40</v>
      </c>
      <c r="C67" s="15" t="s">
        <v>43</v>
      </c>
      <c r="D67" s="15" t="s">
        <v>10</v>
      </c>
      <c r="E67" s="15" t="s">
        <v>83</v>
      </c>
      <c r="F67" s="15"/>
      <c r="G67" s="48">
        <f>G68</f>
        <v>313.5</v>
      </c>
      <c r="H67" s="48">
        <f>H68</f>
        <v>329.2</v>
      </c>
    </row>
    <row r="68" spans="1:8" ht="15.75" x14ac:dyDescent="0.2">
      <c r="A68" s="5" t="s">
        <v>100</v>
      </c>
      <c r="B68" s="23" t="s">
        <v>40</v>
      </c>
      <c r="C68" s="23" t="s">
        <v>43</v>
      </c>
      <c r="D68" s="23" t="s">
        <v>10</v>
      </c>
      <c r="E68" s="23" t="s">
        <v>83</v>
      </c>
      <c r="F68" s="23" t="s">
        <v>101</v>
      </c>
      <c r="G68" s="45">
        <v>313.5</v>
      </c>
      <c r="H68" s="45">
        <v>329.2</v>
      </c>
    </row>
    <row r="69" spans="1:8" ht="25.5" x14ac:dyDescent="0.25">
      <c r="A69" s="81" t="s">
        <v>132</v>
      </c>
      <c r="B69" s="82" t="s">
        <v>40</v>
      </c>
      <c r="C69" s="82" t="s">
        <v>133</v>
      </c>
      <c r="D69" s="82" t="s">
        <v>45</v>
      </c>
      <c r="E69" s="82" t="s">
        <v>7</v>
      </c>
      <c r="F69" s="82" t="s">
        <v>7</v>
      </c>
      <c r="G69" s="83">
        <f t="shared" ref="G69:H71" si="7">G70</f>
        <v>3342.8</v>
      </c>
      <c r="H69" s="83">
        <f t="shared" si="7"/>
        <v>6973.8</v>
      </c>
    </row>
    <row r="70" spans="1:8" ht="14.25" x14ac:dyDescent="0.2">
      <c r="A70" s="84" t="s">
        <v>134</v>
      </c>
      <c r="B70" s="85" t="s">
        <v>40</v>
      </c>
      <c r="C70" s="85" t="s">
        <v>133</v>
      </c>
      <c r="D70" s="85" t="s">
        <v>133</v>
      </c>
      <c r="E70" s="85" t="s">
        <v>7</v>
      </c>
      <c r="F70" s="85" t="s">
        <v>7</v>
      </c>
      <c r="G70" s="86">
        <f t="shared" si="7"/>
        <v>3342.8</v>
      </c>
      <c r="H70" s="86">
        <f t="shared" si="7"/>
        <v>6973.8</v>
      </c>
    </row>
    <row r="71" spans="1:8" ht="14.25" x14ac:dyDescent="0.2">
      <c r="A71" s="87" t="s">
        <v>134</v>
      </c>
      <c r="B71" s="85" t="s">
        <v>40</v>
      </c>
      <c r="C71" s="85" t="s">
        <v>133</v>
      </c>
      <c r="D71" s="85" t="s">
        <v>133</v>
      </c>
      <c r="E71" s="85" t="s">
        <v>135</v>
      </c>
      <c r="F71" s="85" t="s">
        <v>7</v>
      </c>
      <c r="G71" s="86">
        <f t="shared" si="7"/>
        <v>3342.8</v>
      </c>
      <c r="H71" s="86">
        <f t="shared" si="7"/>
        <v>6973.8</v>
      </c>
    </row>
    <row r="72" spans="1:8" ht="14.25" x14ac:dyDescent="0.2">
      <c r="A72" s="88" t="s">
        <v>136</v>
      </c>
      <c r="B72" s="89" t="s">
        <v>40</v>
      </c>
      <c r="C72" s="89" t="s">
        <v>133</v>
      </c>
      <c r="D72" s="89" t="s">
        <v>133</v>
      </c>
      <c r="E72" s="89" t="s">
        <v>135</v>
      </c>
      <c r="F72" s="89" t="s">
        <v>137</v>
      </c>
      <c r="G72" s="90">
        <f>I12</f>
        <v>3342.8</v>
      </c>
      <c r="H72" s="90">
        <f>J12</f>
        <v>6973.8</v>
      </c>
    </row>
    <row r="73" spans="1:8" ht="42.75" x14ac:dyDescent="0.2">
      <c r="A73" s="91" t="s">
        <v>159</v>
      </c>
      <c r="B73" s="117" t="s">
        <v>160</v>
      </c>
      <c r="C73" s="93"/>
      <c r="D73" s="93"/>
      <c r="E73" s="92" t="s">
        <v>7</v>
      </c>
      <c r="F73" s="92" t="s">
        <v>7</v>
      </c>
      <c r="G73" s="94">
        <f>G74</f>
        <v>36694.9</v>
      </c>
      <c r="H73" s="94">
        <f>H74</f>
        <v>34254.5</v>
      </c>
    </row>
    <row r="74" spans="1:8" ht="15.75" x14ac:dyDescent="0.2">
      <c r="A74" s="36" t="s">
        <v>66</v>
      </c>
      <c r="B74" s="37">
        <v>956</v>
      </c>
      <c r="C74" s="38">
        <v>8</v>
      </c>
      <c r="D74" s="34" t="s">
        <v>45</v>
      </c>
      <c r="E74" s="39"/>
      <c r="F74" s="37"/>
      <c r="G74" s="49">
        <f>G75</f>
        <v>36694.9</v>
      </c>
      <c r="H74" s="49">
        <f>H75</f>
        <v>34254.5</v>
      </c>
    </row>
    <row r="75" spans="1:8" ht="15.75" x14ac:dyDescent="0.2">
      <c r="A75" s="8" t="s">
        <v>37</v>
      </c>
      <c r="B75" s="10">
        <v>956</v>
      </c>
      <c r="C75" s="4">
        <v>8</v>
      </c>
      <c r="D75" s="4">
        <v>1</v>
      </c>
      <c r="E75" s="11"/>
      <c r="F75" s="10"/>
      <c r="G75" s="46">
        <f>G76+G80+G84+G87</f>
        <v>36694.9</v>
      </c>
      <c r="H75" s="46">
        <f>H76+H80+H84+H87</f>
        <v>34254.5</v>
      </c>
    </row>
    <row r="76" spans="1:8" ht="25.5" x14ac:dyDescent="0.2">
      <c r="A76" s="26" t="s">
        <v>82</v>
      </c>
      <c r="B76" s="10">
        <v>956</v>
      </c>
      <c r="C76" s="15" t="s">
        <v>67</v>
      </c>
      <c r="D76" s="15" t="s">
        <v>9</v>
      </c>
      <c r="E76" s="15" t="s">
        <v>80</v>
      </c>
      <c r="F76" s="15"/>
      <c r="G76" s="48">
        <f t="shared" ref="G76:H76" si="8">G77</f>
        <v>24952.1</v>
      </c>
      <c r="H76" s="48">
        <f t="shared" si="8"/>
        <v>25334.2</v>
      </c>
    </row>
    <row r="77" spans="1:8" ht="25.5" x14ac:dyDescent="0.2">
      <c r="A77" s="26" t="s">
        <v>38</v>
      </c>
      <c r="B77" s="10">
        <v>956</v>
      </c>
      <c r="C77" s="15" t="s">
        <v>67</v>
      </c>
      <c r="D77" s="15" t="s">
        <v>9</v>
      </c>
      <c r="E77" s="15" t="s">
        <v>81</v>
      </c>
      <c r="F77" s="15"/>
      <c r="G77" s="46">
        <f>SUM(G78:G79)</f>
        <v>24952.1</v>
      </c>
      <c r="H77" s="46">
        <f>SUM(H78:H79)</f>
        <v>25334.2</v>
      </c>
    </row>
    <row r="78" spans="1:8" ht="38.25" x14ac:dyDescent="0.2">
      <c r="A78" s="27" t="s">
        <v>138</v>
      </c>
      <c r="B78" s="23" t="s">
        <v>160</v>
      </c>
      <c r="C78" s="23" t="s">
        <v>67</v>
      </c>
      <c r="D78" s="23" t="s">
        <v>9</v>
      </c>
      <c r="E78" s="23" t="s">
        <v>81</v>
      </c>
      <c r="F78" s="13" t="s">
        <v>97</v>
      </c>
      <c r="G78" s="45">
        <v>24636.5</v>
      </c>
      <c r="H78" s="45">
        <v>25002.799999999999</v>
      </c>
    </row>
    <row r="79" spans="1:8" ht="15.75" x14ac:dyDescent="0.2">
      <c r="A79" s="27" t="s">
        <v>96</v>
      </c>
      <c r="B79" s="23" t="s">
        <v>160</v>
      </c>
      <c r="C79" s="23" t="s">
        <v>67</v>
      </c>
      <c r="D79" s="23" t="s">
        <v>9</v>
      </c>
      <c r="E79" s="23" t="s">
        <v>81</v>
      </c>
      <c r="F79" s="13" t="s">
        <v>98</v>
      </c>
      <c r="G79" s="45">
        <v>315.60000000000002</v>
      </c>
      <c r="H79" s="45">
        <v>331.4</v>
      </c>
    </row>
    <row r="80" spans="1:8" ht="15.75" x14ac:dyDescent="0.2">
      <c r="A80" s="8" t="s">
        <v>39</v>
      </c>
      <c r="B80" s="10">
        <v>956</v>
      </c>
      <c r="C80" s="4">
        <v>8</v>
      </c>
      <c r="D80" s="4">
        <v>1</v>
      </c>
      <c r="E80" s="11">
        <v>4410000</v>
      </c>
      <c r="F80" s="10"/>
      <c r="G80" s="48">
        <f t="shared" ref="G80:H80" si="9">G81</f>
        <v>6787.3</v>
      </c>
      <c r="H80" s="48">
        <f t="shared" si="9"/>
        <v>6875.5</v>
      </c>
    </row>
    <row r="81" spans="1:8" ht="25.5" x14ac:dyDescent="0.2">
      <c r="A81" s="8" t="s">
        <v>38</v>
      </c>
      <c r="B81" s="10">
        <v>956</v>
      </c>
      <c r="C81" s="4">
        <v>8</v>
      </c>
      <c r="D81" s="4">
        <v>1</v>
      </c>
      <c r="E81" s="11">
        <v>4419900</v>
      </c>
      <c r="F81" s="10"/>
      <c r="G81" s="46">
        <f>SUM(G82:G83)</f>
        <v>6787.3</v>
      </c>
      <c r="H81" s="46">
        <f>SUM(H82:H83)</f>
        <v>6875.5</v>
      </c>
    </row>
    <row r="82" spans="1:8" ht="51" x14ac:dyDescent="0.2">
      <c r="A82" s="27" t="s">
        <v>95</v>
      </c>
      <c r="B82" s="23" t="s">
        <v>160</v>
      </c>
      <c r="C82" s="23" t="s">
        <v>67</v>
      </c>
      <c r="D82" s="23" t="s">
        <v>9</v>
      </c>
      <c r="E82" s="23" t="s">
        <v>99</v>
      </c>
      <c r="F82" s="13" t="s">
        <v>97</v>
      </c>
      <c r="G82" s="45">
        <v>6629.5</v>
      </c>
      <c r="H82" s="45">
        <v>6709.8</v>
      </c>
    </row>
    <row r="83" spans="1:8" ht="15.75" x14ac:dyDescent="0.2">
      <c r="A83" s="27" t="s">
        <v>96</v>
      </c>
      <c r="B83" s="23" t="s">
        <v>160</v>
      </c>
      <c r="C83" s="23" t="s">
        <v>67</v>
      </c>
      <c r="D83" s="23" t="s">
        <v>9</v>
      </c>
      <c r="E83" s="23" t="s">
        <v>99</v>
      </c>
      <c r="F83" s="13" t="s">
        <v>98</v>
      </c>
      <c r="G83" s="45">
        <v>157.80000000000001</v>
      </c>
      <c r="H83" s="45">
        <v>165.7</v>
      </c>
    </row>
    <row r="84" spans="1:8" ht="48" x14ac:dyDescent="0.2">
      <c r="A84" s="62" t="s">
        <v>143</v>
      </c>
      <c r="B84" s="54" t="s">
        <v>160</v>
      </c>
      <c r="C84" s="64">
        <v>8</v>
      </c>
      <c r="D84" s="64">
        <v>1</v>
      </c>
      <c r="E84" s="63" t="s">
        <v>142</v>
      </c>
      <c r="F84" s="12"/>
      <c r="G84" s="48">
        <f>G86+G85</f>
        <v>136.4</v>
      </c>
      <c r="H84" s="48">
        <f>H86+H85</f>
        <v>136.4</v>
      </c>
    </row>
    <row r="85" spans="1:8" ht="15.75" x14ac:dyDescent="0.2">
      <c r="A85" s="58" t="s">
        <v>141</v>
      </c>
      <c r="B85" s="56" t="s">
        <v>160</v>
      </c>
      <c r="C85" s="60">
        <v>8</v>
      </c>
      <c r="D85" s="60">
        <v>1</v>
      </c>
      <c r="E85" s="59" t="s">
        <v>142</v>
      </c>
      <c r="F85" s="59" t="s">
        <v>98</v>
      </c>
      <c r="G85" s="45">
        <v>68.2</v>
      </c>
      <c r="H85" s="61">
        <v>68.2</v>
      </c>
    </row>
    <row r="86" spans="1:8" ht="15.75" x14ac:dyDescent="0.2">
      <c r="A86" s="58" t="s">
        <v>144</v>
      </c>
      <c r="B86" s="56" t="s">
        <v>160</v>
      </c>
      <c r="C86" s="60">
        <v>8</v>
      </c>
      <c r="D86" s="60">
        <v>1</v>
      </c>
      <c r="E86" s="59" t="s">
        <v>142</v>
      </c>
      <c r="F86" s="59" t="s">
        <v>98</v>
      </c>
      <c r="G86" s="45">
        <v>68.2</v>
      </c>
      <c r="H86" s="61">
        <v>68.2</v>
      </c>
    </row>
    <row r="87" spans="1:8" ht="15.75" x14ac:dyDescent="0.2">
      <c r="A87" s="8" t="s">
        <v>70</v>
      </c>
      <c r="B87" s="22" t="s">
        <v>160</v>
      </c>
      <c r="C87" s="22" t="s">
        <v>67</v>
      </c>
      <c r="D87" s="22" t="s">
        <v>9</v>
      </c>
      <c r="E87" s="22" t="s">
        <v>71</v>
      </c>
      <c r="F87" s="12"/>
      <c r="G87" s="48">
        <f>G99+G97+G95+G93+G91+G89</f>
        <v>4819.1000000000004</v>
      </c>
      <c r="H87" s="48">
        <f>H99+H97+H95+H93+H91+H89</f>
        <v>1908.4</v>
      </c>
    </row>
    <row r="88" spans="1:8" ht="66.75" customHeight="1" x14ac:dyDescent="0.2">
      <c r="A88" s="26" t="s">
        <v>145</v>
      </c>
      <c r="B88" s="22" t="s">
        <v>160</v>
      </c>
      <c r="C88" s="22" t="s">
        <v>67</v>
      </c>
      <c r="D88" s="22" t="s">
        <v>9</v>
      </c>
      <c r="E88" s="22" t="s">
        <v>154</v>
      </c>
      <c r="F88" s="12"/>
      <c r="G88" s="48">
        <f>G89</f>
        <v>95</v>
      </c>
      <c r="H88" s="48">
        <f>H89</f>
        <v>95</v>
      </c>
    </row>
    <row r="89" spans="1:8" ht="15.75" x14ac:dyDescent="0.2">
      <c r="A89" s="27" t="s">
        <v>96</v>
      </c>
      <c r="B89" s="23" t="s">
        <v>160</v>
      </c>
      <c r="C89" s="23" t="s">
        <v>67</v>
      </c>
      <c r="D89" s="23" t="s">
        <v>9</v>
      </c>
      <c r="E89" s="23" t="s">
        <v>154</v>
      </c>
      <c r="F89" s="13" t="s">
        <v>98</v>
      </c>
      <c r="G89" s="45">
        <v>95</v>
      </c>
      <c r="H89" s="45">
        <v>95</v>
      </c>
    </row>
    <row r="90" spans="1:8" ht="51" x14ac:dyDescent="0.2">
      <c r="A90" s="8" t="s">
        <v>112</v>
      </c>
      <c r="B90" s="22" t="s">
        <v>160</v>
      </c>
      <c r="C90" s="22" t="s">
        <v>67</v>
      </c>
      <c r="D90" s="22" t="s">
        <v>9</v>
      </c>
      <c r="E90" s="22" t="s">
        <v>151</v>
      </c>
      <c r="F90" s="12"/>
      <c r="G90" s="48">
        <f>G91</f>
        <v>1114.8</v>
      </c>
      <c r="H90" s="48">
        <f>H91</f>
        <v>0</v>
      </c>
    </row>
    <row r="91" spans="1:8" ht="15.75" x14ac:dyDescent="0.2">
      <c r="A91" s="24" t="s">
        <v>96</v>
      </c>
      <c r="B91" s="23" t="s">
        <v>160</v>
      </c>
      <c r="C91" s="23" t="s">
        <v>67</v>
      </c>
      <c r="D91" s="23" t="s">
        <v>9</v>
      </c>
      <c r="E91" s="23" t="s">
        <v>151</v>
      </c>
      <c r="F91" s="13" t="s">
        <v>98</v>
      </c>
      <c r="G91" s="45">
        <v>1114.8</v>
      </c>
      <c r="H91" s="45">
        <v>0</v>
      </c>
    </row>
    <row r="92" spans="1:8" ht="48" x14ac:dyDescent="0.2">
      <c r="A92" s="52" t="s">
        <v>147</v>
      </c>
      <c r="B92" s="54" t="s">
        <v>160</v>
      </c>
      <c r="C92" s="55">
        <v>8</v>
      </c>
      <c r="D92" s="55">
        <v>1</v>
      </c>
      <c r="E92" s="54" t="s">
        <v>156</v>
      </c>
      <c r="F92" s="54"/>
      <c r="G92" s="48">
        <f>G93</f>
        <v>17.5</v>
      </c>
      <c r="H92" s="48">
        <f>H93</f>
        <v>15</v>
      </c>
    </row>
    <row r="93" spans="1:8" ht="15.75" x14ac:dyDescent="0.2">
      <c r="A93" s="53" t="s">
        <v>96</v>
      </c>
      <c r="B93" s="56" t="s">
        <v>160</v>
      </c>
      <c r="C93" s="57">
        <v>8</v>
      </c>
      <c r="D93" s="57">
        <v>1</v>
      </c>
      <c r="E93" s="56" t="s">
        <v>156</v>
      </c>
      <c r="F93" s="56" t="s">
        <v>98</v>
      </c>
      <c r="G93" s="45">
        <v>17.5</v>
      </c>
      <c r="H93" s="61">
        <v>15</v>
      </c>
    </row>
    <row r="94" spans="1:8" ht="38.25" x14ac:dyDescent="0.2">
      <c r="A94" s="26" t="s">
        <v>113</v>
      </c>
      <c r="B94" s="22" t="s">
        <v>160</v>
      </c>
      <c r="C94" s="22" t="s">
        <v>67</v>
      </c>
      <c r="D94" s="22" t="s">
        <v>9</v>
      </c>
      <c r="E94" s="22" t="s">
        <v>152</v>
      </c>
      <c r="F94" s="12"/>
      <c r="G94" s="48">
        <f>G95</f>
        <v>2939</v>
      </c>
      <c r="H94" s="48">
        <f>H95</f>
        <v>1070</v>
      </c>
    </row>
    <row r="95" spans="1:8" ht="15.75" x14ac:dyDescent="0.2">
      <c r="A95" s="27" t="s">
        <v>96</v>
      </c>
      <c r="B95" s="23" t="s">
        <v>160</v>
      </c>
      <c r="C95" s="23" t="s">
        <v>67</v>
      </c>
      <c r="D95" s="23" t="s">
        <v>9</v>
      </c>
      <c r="E95" s="23" t="s">
        <v>152</v>
      </c>
      <c r="F95" s="13" t="s">
        <v>98</v>
      </c>
      <c r="G95" s="45">
        <v>2939</v>
      </c>
      <c r="H95" s="45">
        <v>1070</v>
      </c>
    </row>
    <row r="96" spans="1:8" ht="36" x14ac:dyDescent="0.2">
      <c r="A96" s="52" t="s">
        <v>139</v>
      </c>
      <c r="B96" s="22" t="s">
        <v>160</v>
      </c>
      <c r="C96" s="22" t="s">
        <v>67</v>
      </c>
      <c r="D96" s="22" t="s">
        <v>9</v>
      </c>
      <c r="E96" s="22" t="s">
        <v>155</v>
      </c>
      <c r="F96" s="12"/>
      <c r="G96" s="48">
        <f>G97</f>
        <v>130</v>
      </c>
      <c r="H96" s="48">
        <f>H97</f>
        <v>180</v>
      </c>
    </row>
    <row r="97" spans="1:8" ht="15.75" x14ac:dyDescent="0.2">
      <c r="A97" s="53" t="s">
        <v>96</v>
      </c>
      <c r="B97" s="23" t="s">
        <v>160</v>
      </c>
      <c r="C97" s="23" t="s">
        <v>67</v>
      </c>
      <c r="D97" s="23" t="s">
        <v>9</v>
      </c>
      <c r="E97" s="23" t="s">
        <v>155</v>
      </c>
      <c r="F97" s="13" t="s">
        <v>98</v>
      </c>
      <c r="G97" s="45">
        <v>130</v>
      </c>
      <c r="H97" s="45">
        <v>180</v>
      </c>
    </row>
    <row r="98" spans="1:8" ht="55.5" customHeight="1" x14ac:dyDescent="0.2">
      <c r="A98" s="26" t="s">
        <v>114</v>
      </c>
      <c r="B98" s="22" t="s">
        <v>160</v>
      </c>
      <c r="C98" s="22" t="s">
        <v>67</v>
      </c>
      <c r="D98" s="22" t="s">
        <v>9</v>
      </c>
      <c r="E98" s="22" t="s">
        <v>153</v>
      </c>
      <c r="F98" s="12"/>
      <c r="G98" s="48">
        <f>G99</f>
        <v>522.79999999999995</v>
      </c>
      <c r="H98" s="48">
        <f>H99</f>
        <v>548.4</v>
      </c>
    </row>
    <row r="99" spans="1:8" ht="15.75" x14ac:dyDescent="0.2">
      <c r="A99" s="27" t="s">
        <v>96</v>
      </c>
      <c r="B99" s="23" t="s">
        <v>160</v>
      </c>
      <c r="C99" s="23" t="s">
        <v>67</v>
      </c>
      <c r="D99" s="23" t="s">
        <v>9</v>
      </c>
      <c r="E99" s="23" t="s">
        <v>153</v>
      </c>
      <c r="F99" s="13" t="s">
        <v>98</v>
      </c>
      <c r="G99" s="45">
        <v>522.79999999999995</v>
      </c>
      <c r="H99" s="45">
        <v>548.4</v>
      </c>
    </row>
  </sheetData>
  <autoFilter ref="A10:H99"/>
  <customSheetViews>
    <customSheetView guid="{5271CAE7-4D6C-40AB-9A03-5EFB6EFB80FA}" showPageBreaks="1" printArea="1" view="pageBreakPreview">
      <selection activeCell="A5" sqref="A5:H5"/>
      <pageMargins left="0.7" right="0.7" top="0.75" bottom="0.75" header="0.3" footer="0.3"/>
      <pageSetup paperSize="9" scale="93" orientation="portrait" r:id="rId1"/>
    </customSheetView>
    <customSheetView guid="{9AE4E90B-95AD-4E92-80AE-724EF4B3642C}" showPageBreaks="1" printArea="1" view="pageBreakPreview">
      <selection activeCell="G1" sqref="G1:H1"/>
      <pageMargins left="0.7" right="0.7" top="0.75" bottom="0.75" header="0.3" footer="0.3"/>
      <pageSetup paperSize="9" scale="93" orientation="portrait" r:id="rId2"/>
    </customSheetView>
    <customSheetView guid="{C0DCEFD6-4378-4196-8A52-BBAE8937CBA3}" showPageBreaks="1" printArea="1" showAutoFilter="1">
      <selection activeCell="G92" sqref="G92"/>
      <pageMargins left="0.7" right="0.7" top="0.75" bottom="0.75" header="0.3" footer="0.3"/>
      <pageSetup paperSize="9" scale="93" orientation="portrait" r:id="rId3"/>
      <autoFilter ref="A7:J99"/>
    </customSheetView>
  </customSheetViews>
  <mergeCells count="11">
    <mergeCell ref="D1:H1"/>
    <mergeCell ref="G8:H8"/>
    <mergeCell ref="A6:H6"/>
    <mergeCell ref="E3:H3"/>
    <mergeCell ref="D4:H4"/>
    <mergeCell ref="A5:H5"/>
    <mergeCell ref="A8:A9"/>
    <mergeCell ref="B8:B9"/>
    <mergeCell ref="C8:D8"/>
    <mergeCell ref="E8:E9"/>
    <mergeCell ref="F8:F9"/>
  </mergeCells>
  <pageMargins left="0.70866141732283472" right="0" top="0" bottom="0" header="0" footer="0"/>
  <pageSetup paperSize="9" scale="8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2013 год</vt:lpstr>
      <vt:lpstr>2014-2015 год</vt:lpstr>
      <vt:lpstr>'2013 год'!Область_печати</vt:lpstr>
      <vt:lpstr>'2014-2015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2013-01-29T10:26:16Z</cp:lastPrinted>
  <dcterms:created xsi:type="dcterms:W3CDTF">2003-12-05T21:14:57Z</dcterms:created>
  <dcterms:modified xsi:type="dcterms:W3CDTF">2013-01-30T13:52:44Z</dcterms:modified>
</cp:coreProperties>
</file>