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5111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305" windowWidth="10860" windowHeight="10320"/>
  </bookViews>
  <sheets>
    <sheet name="2018 год" sheetId="1" r:id="rId1"/>
  </sheets>
  <definedNames>
    <definedName name="_xlnm._FilterDatabase" localSheetId="0" hidden="1">'2018 год'!$A$8:$F$229</definedName>
    <definedName name="Z_03D0DDB9_3E2B_445E_B26D_09285D63C497_.wvu.FilterData" localSheetId="0" hidden="1">'2018 год'!$A$8:$F$199</definedName>
    <definedName name="Z_0C05F25E_D6C8_460E_B21F_18CDF652E72B_.wvu.FilterData" localSheetId="0" hidden="1">'2018 год'!$A$8:$F$215</definedName>
    <definedName name="Z_136A7CB4_B73A_487D_8A9F_6650DBF728F6_.wvu.FilterData" localSheetId="0" hidden="1">'2018 год'!$A$8:$F$215</definedName>
    <definedName name="Z_15A2C592_34B0_4F20_BD5A_8DDC1F2A5659_.wvu.FilterData" localSheetId="0" hidden="1">'2018 год'!$A$8:$F$225</definedName>
    <definedName name="Z_184D3176_FFF6_4E91_A7DC_D63418B7D0F5_.wvu.FilterData" localSheetId="0" hidden="1">'2018 год'!$A$8:$F$199</definedName>
    <definedName name="Z_20900463_01EE_4499_A830_2048CE8173F7_.wvu.FilterData" localSheetId="0" hidden="1">'2018 год'!$A$8:$F$225</definedName>
    <definedName name="Z_2547B61A_57D8_45C6_87E4_2B595BD241A2_.wvu.FilterData" localSheetId="0" hidden="1">'2018 год'!$A$8:$F$199</definedName>
    <definedName name="Z_2547B61A_57D8_45C6_87E4_2B595BD241A2_.wvu.PrintArea" localSheetId="0" hidden="1">'2018 год'!$A$5:$I$199</definedName>
    <definedName name="Z_2547B61A_57D8_45C6_87E4_2B595BD241A2_.wvu.PrintTitles" localSheetId="0" hidden="1">'2018 год'!$9:$10</definedName>
    <definedName name="Z_265E4B74_F87F_4C11_8F36_BD3184BC15DF_.wvu.FilterData" localSheetId="0" hidden="1">'2018 год'!$A$8:$F$229</definedName>
    <definedName name="Z_265E4B74_F87F_4C11_8F36_BD3184BC15DF_.wvu.PrintArea" localSheetId="0" hidden="1">'2018 год'!$A$1:$I$229</definedName>
    <definedName name="Z_265E4B74_F87F_4C11_8F36_BD3184BC15DF_.wvu.Rows" localSheetId="0" hidden="1">'2018 год'!$2:$5</definedName>
    <definedName name="Z_2CBFA120_4352_4C39_9099_3E3743A1946B_.wvu.FilterData" localSheetId="0" hidden="1">'2018 год'!$A$8:$F$215</definedName>
    <definedName name="Z_2CC5DC23_D108_4C62_8D9C_2D339D918FB9_.wvu.FilterData" localSheetId="0" hidden="1">'2018 год'!$A$8:$F$199</definedName>
    <definedName name="Z_2E862F6B_6B0A_40BB_944E_0C7992DC3BBB_.wvu.FilterData" localSheetId="0" hidden="1">'2018 год'!$A$8:$F$199</definedName>
    <definedName name="Z_2FF96413_1F0E_42A6_B647_AF4DC456B835_.wvu.FilterData" localSheetId="0" hidden="1">'2018 год'!$A$8:$F$221</definedName>
    <definedName name="Z_428C4879_5105_4D8B_A2F2_FB13B3A9E1E2_.wvu.FilterData" localSheetId="0" hidden="1">'2018 год'!$A$8:$F$225</definedName>
    <definedName name="Z_456FAF35_0ED7_4429_80D9_B602421A25A1_.wvu.FilterData" localSheetId="0" hidden="1">'2018 год'!$A$8:$F$225</definedName>
    <definedName name="Z_4BB8910C_C44D_43FE_ACE4_419922501E8B_.wvu.Cols" localSheetId="0" hidden="1">'2018 год'!$G:$H</definedName>
    <definedName name="Z_4BB8910C_C44D_43FE_ACE4_419922501E8B_.wvu.FilterData" localSheetId="0" hidden="1">'2018 год'!$A$8:$F$229</definedName>
    <definedName name="Z_4BB8910C_C44D_43FE_ACE4_419922501E8B_.wvu.PrintArea" localSheetId="0" hidden="1">'2018 год'!$A$1:$I$229</definedName>
    <definedName name="Z_4BB8910C_C44D_43FE_ACE4_419922501E8B_.wvu.Rows" localSheetId="0" hidden="1">'2018 год'!$76:$83</definedName>
    <definedName name="Z_4CB2AD8A_1395_4EEB_B6E5_ACA1429CF0DB_.wvu.Cols" localSheetId="0" hidden="1">'2018 год'!#REF!</definedName>
    <definedName name="Z_4CB2AD8A_1395_4EEB_B6E5_ACA1429CF0DB_.wvu.FilterData" localSheetId="0" hidden="1">'2018 год'!$A$8:$F$199</definedName>
    <definedName name="Z_4CB2AD8A_1395_4EEB_B6E5_ACA1429CF0DB_.wvu.PrintArea" localSheetId="0" hidden="1">'2018 год'!$A$6:$F$199</definedName>
    <definedName name="Z_4CB2AD8A_1395_4EEB_B6E5_ACA1429CF0DB_.wvu.PrintTitles" localSheetId="0" hidden="1">'2018 год'!$9:$10</definedName>
    <definedName name="Z_4DCFC8D2_CFB0_4FE4_8B3E_32DB381AAC5C_.wvu.FilterData" localSheetId="0" hidden="1">'2018 год'!$A$8:$F$225</definedName>
    <definedName name="Z_52080DA5_BFF1_49FC_B2E6_D15443E59FD0_.wvu.FilterData" localSheetId="0" hidden="1">'2018 год'!$A$8:$F$225</definedName>
    <definedName name="Z_5271CAE7_4D6C_40AB_9A03_5EFB6EFB80FA_.wvu.Cols" localSheetId="0" hidden="1">'2018 год'!#REF!</definedName>
    <definedName name="Z_5271CAE7_4D6C_40AB_9A03_5EFB6EFB80FA_.wvu.FilterData" localSheetId="0" hidden="1">'2018 год'!$A$8:$F$199</definedName>
    <definedName name="Z_5271CAE7_4D6C_40AB_9A03_5EFB6EFB80FA_.wvu.PrintArea" localSheetId="0" hidden="1">'2018 год'!$A$4:$I$199</definedName>
    <definedName name="Z_58AA27DC_B6C6_486F_BBC3_7C0EC56685DB_.wvu.FilterData" localSheetId="0" hidden="1">'2018 год'!$A$8:$F$225</definedName>
    <definedName name="Z_599A55F8_3816_4A95_B2A0_7EE8B30830DF_.wvu.FilterData" localSheetId="0" hidden="1">'2018 год'!$A$8:$F$199</definedName>
    <definedName name="Z_599A55F8_3816_4A95_B2A0_7EE8B30830DF_.wvu.PrintArea" localSheetId="0" hidden="1">'2018 год'!$A$5:$I$199</definedName>
    <definedName name="Z_62BA1D30_83D4_405C_B38E_4A6036DCDF7D_.wvu.Cols" localSheetId="0" hidden="1">'2018 год'!#REF!</definedName>
    <definedName name="Z_62BA1D30_83D4_405C_B38E_4A6036DCDF7D_.wvu.FilterData" localSheetId="0" hidden="1">'2018 год'!$A$8:$F$199</definedName>
    <definedName name="Z_62BA1D30_83D4_405C_B38E_4A6036DCDF7D_.wvu.PrintArea" localSheetId="0" hidden="1">'2018 год'!$A$4:$I$199</definedName>
    <definedName name="Z_79F59BD1_17D2_45CE_ABAE_358CD088226E_.wvu.FilterData" localSheetId="0" hidden="1">'2018 год'!$A$8:$F$215</definedName>
    <definedName name="Z_7C0ABF66_8B0F_48ED_A269_F91E2B0FF96C_.wvu.FilterData" localSheetId="0" hidden="1">'2018 год'!$A$8:$F$199</definedName>
    <definedName name="Z_8A4D0045_C517_4374_8A07_4E827A562FC4_.wvu.FilterData" localSheetId="0" hidden="1">'2018 год'!$A$8:$F$225</definedName>
    <definedName name="Z_8AA41EB0_2CC0_4F86_8798_B03A7CC4D0C2_.wvu.FilterData" localSheetId="0" hidden="1">'2018 год'!$A$8:$F$225</definedName>
    <definedName name="Z_8E0CAC60_CC3F_47CB_9EF3_039342AC9535_.wvu.FilterData" localSheetId="0" hidden="1">'2018 год'!$A$8:$F$225</definedName>
    <definedName name="Z_8E0CAC60_CC3F_47CB_9EF3_039342AC9535_.wvu.PrintTitles" localSheetId="0" hidden="1">'2018 год'!$9:$10</definedName>
    <definedName name="Z_949DCF8A_4B6C_48DC_A0AF_1508759F4E2C_.wvu.FilterData" localSheetId="0" hidden="1">'2018 год'!$A$8:$F$199</definedName>
    <definedName name="Z_9AE4E90B_95AD_4E92_80AE_724EF4B3642C_.wvu.FilterData" localSheetId="0" hidden="1">'2018 год'!$A$8:$F$225</definedName>
    <definedName name="Z_9AE4E90B_95AD_4E92_80AE_724EF4B3642C_.wvu.PrintArea" localSheetId="0" hidden="1">'2018 год'!$A$1:$I$225</definedName>
    <definedName name="Z_9AE4E90B_95AD_4E92_80AE_724EF4B3642C_.wvu.PrintTitles" localSheetId="0" hidden="1">'2018 год'!$9:$10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год'!$A$8:$F$215</definedName>
    <definedName name="Z_A79CDC70_8466_49CB_8C49_C52C08F5C2C3_.wvu.FilterData" localSheetId="0" hidden="1">'2018 год'!$A$8:$F$199</definedName>
    <definedName name="Z_A79CDC70_8466_49CB_8C49_C52C08F5C2C3_.wvu.PrintArea" localSheetId="0" hidden="1">'2018 год'!$A$5:$I$199</definedName>
    <definedName name="Z_A79CDC70_8466_49CB_8C49_C52C08F5C2C3_.wvu.PrintTitles" localSheetId="0" hidden="1">'2018 год'!$9:$10</definedName>
    <definedName name="Z_B2AEA316_3CC7_4A5F_84DC_5C75A986883C_.wvu.FilterData" localSheetId="0" hidden="1">'2018 год'!$A$8:$F$215</definedName>
    <definedName name="Z_B3397BCA_1277_4868_806F_2E68EFD73FCF_.wvu.Cols" localSheetId="0" hidden="1">'2018 год'!#REF!</definedName>
    <definedName name="Z_B3397BCA_1277_4868_806F_2E68EFD73FCF_.wvu.FilterData" localSheetId="0" hidden="1">'2018 год'!$A$8:$F$199</definedName>
    <definedName name="Z_B3397BCA_1277_4868_806F_2E68EFD73FCF_.wvu.PrintArea" localSheetId="0" hidden="1">'2018 год'!$A$6:$F$199</definedName>
    <definedName name="Z_B3397BCA_1277_4868_806F_2E68EFD73FCF_.wvu.PrintTitles" localSheetId="0" hidden="1">'2018 год'!$9:$10</definedName>
    <definedName name="Z_B3ADB1FC_7237_4F79_A98A_9A3A728E8FB8_.wvu.FilterData" localSheetId="0" hidden="1">'2018 год'!$A$8:$F$199</definedName>
    <definedName name="Z_C0DCEFD6_4378_4196_8A52_BBAE8937CBA3_.wvu.Cols" localSheetId="0" hidden="1">'2018 год'!$G:$H</definedName>
    <definedName name="Z_C0DCEFD6_4378_4196_8A52_BBAE8937CBA3_.wvu.FilterData" localSheetId="0" hidden="1">'2018 год'!$A$8:$F$229</definedName>
    <definedName name="Z_C0DCEFD6_4378_4196_8A52_BBAE8937CBA3_.wvu.PrintArea" localSheetId="0" hidden="1">'2018 год'!$A$1:$I$229</definedName>
    <definedName name="Z_C0DCEFD6_4378_4196_8A52_BBAE8937CBA3_.wvu.PrintTitles" localSheetId="0" hidden="1">'2018 год'!$9:$10</definedName>
    <definedName name="Z_C0DCEFD6_4378_4196_8A52_BBAE8937CBA3_.wvu.Rows" localSheetId="0" hidden="1">'2018 год'!$76:$83,'2018 год'!#REF!,'2018 год'!#REF!</definedName>
    <definedName name="Z_CBBD36BD_B8D3_405D_A6D4_79D054A9E80B_.wvu.FilterData" localSheetId="0" hidden="1">'2018 год'!$A$8:$F$215</definedName>
    <definedName name="Z_CFCD11A5_5DDB_474D_9D2B_79AC7ABEC29D_.wvu.FilterData" localSheetId="0" hidden="1">'2018 год'!$A$8:$F$215</definedName>
    <definedName name="Z_D5451C69_6188_4AB8_99E1_04D2A5F2965F_.wvu.Cols" localSheetId="0" hidden="1">'2018 год'!$G:$H</definedName>
    <definedName name="Z_D5451C69_6188_4AB8_99E1_04D2A5F2965F_.wvu.FilterData" localSheetId="0" hidden="1">'2018 год'!$A$8:$F$229</definedName>
    <definedName name="Z_D5451C69_6188_4AB8_99E1_04D2A5F2965F_.wvu.PrintArea" localSheetId="0" hidden="1">'2018 год'!$A$1:$I$229</definedName>
    <definedName name="Z_DCD62DCA_C2E6_4944_BF05_06393683843D_.wvu.FilterData" localSheetId="0" hidden="1">'2018 год'!$A$8:$F$221</definedName>
    <definedName name="Z_E021FB0C_A711_4509_BC26_BEE4D6D0121D_.wvu.Cols" localSheetId="0" hidden="1">'2018 год'!$G:$H</definedName>
    <definedName name="Z_E021FB0C_A711_4509_BC26_BEE4D6D0121D_.wvu.FilterData" localSheetId="0" hidden="1">'2018 год'!$A$8:$F$229</definedName>
    <definedName name="Z_E021FB0C_A711_4509_BC26_BEE4D6D0121D_.wvu.PrintArea" localSheetId="0" hidden="1">'2018 год'!$A$1:$I$229</definedName>
    <definedName name="Z_E021FB0C_A711_4509_BC26_BEE4D6D0121D_.wvu.Rows" localSheetId="0" hidden="1">'2018 год'!$76:$83</definedName>
    <definedName name="Z_E73FB2C8_8889_4BC1_B42C_BB4285892FAC_.wvu.Cols" localSheetId="0" hidden="1">'2018 год'!#REF!</definedName>
    <definedName name="Z_E73FB2C8_8889_4BC1_B42C_BB4285892FAC_.wvu.FilterData" localSheetId="0" hidden="1">'2018 год'!$A$8:$F$199</definedName>
    <definedName name="Z_E73FB2C8_8889_4BC1_B42C_BB4285892FAC_.wvu.PrintArea" localSheetId="0" hidden="1">'2018 год'!$A$6:$F$199</definedName>
    <definedName name="Z_E73FB2C8_8889_4BC1_B42C_BB4285892FAC_.wvu.PrintTitles" localSheetId="0" hidden="1">'2018 год'!$9:$10</definedName>
    <definedName name="Z_E7A61A23_F5BB_4765_9BEB_425D1A63ECC6_.wvu.FilterData" localSheetId="0" hidden="1">'2018 год'!$A$8:$F$215</definedName>
    <definedName name="Z_E80F84F6_8B3A_445D_AC1C_B999F3D35A8D_.wvu.FilterData" localSheetId="0" hidden="1">'2018 год'!$A$8:$F$229</definedName>
    <definedName name="Z_E942A1EB_DA9A_49D4_890A_1E490C17C671_.wvu.FilterData" localSheetId="0" hidden="1">'2018 год'!$A$8:$F$215</definedName>
    <definedName name="Z_EC885F36_9F35_4231_BCE4_F07944EBE278_.wvu.FilterData" localSheetId="0" hidden="1">'2018 год'!$A$8:$F$229</definedName>
    <definedName name="Z_EDEBFD61_EC1C_4246_B2C3_4D854ACF3EBB_.wvu.FilterData" localSheetId="0" hidden="1">'2018 год'!$A$8:$F$229</definedName>
    <definedName name="Z_F0654BDF_4068_4EF6_85C0_9A711782EA10_.wvu.FilterData" localSheetId="0" hidden="1">'2018 год'!$A$8:$F$225</definedName>
    <definedName name="Z_F883476E_04A9_4D11_A9FF_4F72BAC798EA_.wvu.FilterData" localSheetId="0" hidden="1">'2018 год'!$A$8:$F$215</definedName>
    <definedName name="_xlnm.Print_Area" localSheetId="0">'2018 год'!$A$1:$I$229</definedName>
  </definedNames>
  <calcPr calcId="145621"/>
  <customWorkbookViews>
    <customWorkbookView name="Маточкина  - Личное представление" guid="{4BB8910C-C44D-43FE-ACE4-419922501E8B}" mergeInterval="0" personalView="1" maximized="1" windowWidth="1276" windowHeight="799" activeSheetId="1"/>
    <customWorkbookView name="й1 - Личное представление" guid="{265E4B74-F87F-4C11-8F36-BD3184BC15DF}" mergeInterval="0" personalView="1" maximized="1" xWindow="1" yWindow="1" windowWidth="981" windowHeight="499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Администратор - Личное представление" guid="{C0DCEFD6-4378-4196-8A52-BBAE8937CBA3}" mergeInterval="0" personalView="1" maximized="1" windowWidth="1916" windowHeight="795" activeSheetId="1"/>
    <customWorkbookView name="Дячук - Личное представление" guid="{E021FB0C-A711-4509-BC26-BEE4D6D0121D}" mergeInterval="0" personalView="1" maximized="1" windowWidth="1362" windowHeight="503" activeSheetId="1" showComments="commIndAndComment"/>
  </customWorkbookViews>
</workbook>
</file>

<file path=xl/calcChain.xml><?xml version="1.0" encoding="utf-8"?>
<calcChain xmlns="http://schemas.openxmlformats.org/spreadsheetml/2006/main">
  <c r="H154" i="1" l="1"/>
  <c r="I29" i="1" l="1"/>
  <c r="I28" i="1" s="1"/>
  <c r="I27" i="1" s="1"/>
  <c r="H28" i="1"/>
  <c r="H27" i="1" s="1"/>
  <c r="G28" i="1"/>
  <c r="G27" i="1" s="1"/>
  <c r="I75" i="1"/>
  <c r="I74" i="1" s="1"/>
  <c r="I73" i="1" s="1"/>
  <c r="I72" i="1" s="1"/>
  <c r="H74" i="1"/>
  <c r="H73" i="1" s="1"/>
  <c r="H72" i="1" s="1"/>
  <c r="G74" i="1"/>
  <c r="G73" i="1" s="1"/>
  <c r="H55" i="1"/>
  <c r="H54" i="1" s="1"/>
  <c r="G55" i="1"/>
  <c r="G54" i="1" s="1"/>
  <c r="I56" i="1"/>
  <c r="I55" i="1" s="1"/>
  <c r="I96" i="1"/>
  <c r="I95" i="1" s="1"/>
  <c r="I94" i="1" s="1"/>
  <c r="I93" i="1" s="1"/>
  <c r="I92" i="1" s="1"/>
  <c r="I91" i="1" s="1"/>
  <c r="I90" i="1" s="1"/>
  <c r="H95" i="1"/>
  <c r="H94" i="1" s="1"/>
  <c r="H93" i="1" s="1"/>
  <c r="H92" i="1" s="1"/>
  <c r="H91" i="1" s="1"/>
  <c r="G95" i="1"/>
  <c r="G94" i="1" s="1"/>
  <c r="G93" i="1" s="1"/>
  <c r="G92" i="1" s="1"/>
  <c r="G91" i="1" s="1"/>
  <c r="H115" i="1"/>
  <c r="H114" i="1" s="1"/>
  <c r="H113" i="1" s="1"/>
  <c r="H111" i="1"/>
  <c r="H110" i="1" s="1"/>
  <c r="H109" i="1" s="1"/>
  <c r="I116" i="1"/>
  <c r="I115" i="1" s="1"/>
  <c r="I114" i="1" s="1"/>
  <c r="I113" i="1" s="1"/>
  <c r="G115" i="1"/>
  <c r="G114" i="1" s="1"/>
  <c r="G113" i="1" s="1"/>
  <c r="I112" i="1"/>
  <c r="I111" i="1" s="1"/>
  <c r="I110" i="1" s="1"/>
  <c r="I109" i="1" s="1"/>
  <c r="G111" i="1"/>
  <c r="G110" i="1" s="1"/>
  <c r="G109" i="1" s="1"/>
  <c r="I146" i="1"/>
  <c r="G145" i="1"/>
  <c r="G144" i="1" s="1"/>
  <c r="G143" i="1" s="1"/>
  <c r="I54" i="1" l="1"/>
  <c r="I53" i="1"/>
  <c r="H53" i="1"/>
  <c r="G53" i="1"/>
  <c r="G72" i="1"/>
  <c r="H108" i="1"/>
  <c r="H107" i="1" s="1"/>
  <c r="I108" i="1"/>
  <c r="I107" i="1" s="1"/>
  <c r="G108" i="1"/>
  <c r="G107" i="1" s="1"/>
  <c r="H190" i="1"/>
  <c r="H189" i="1" s="1"/>
  <c r="H188" i="1" s="1"/>
  <c r="H186" i="1"/>
  <c r="H185" i="1" s="1"/>
  <c r="H184" i="1" s="1"/>
  <c r="I211" i="1"/>
  <c r="I210" i="1" s="1"/>
  <c r="I209" i="1" s="1"/>
  <c r="I208" i="1" s="1"/>
  <c r="H210" i="1"/>
  <c r="H209" i="1" s="1"/>
  <c r="H208" i="1" s="1"/>
  <c r="G210" i="1"/>
  <c r="G209" i="1" s="1"/>
  <c r="G208" i="1" s="1"/>
  <c r="I145" i="1"/>
  <c r="I144" i="1" s="1"/>
  <c r="I143" i="1" s="1"/>
  <c r="H145" i="1"/>
  <c r="H144" i="1" s="1"/>
  <c r="H143" i="1" s="1"/>
  <c r="G24" i="1"/>
  <c r="G23" i="1" s="1"/>
  <c r="G22" i="1" s="1"/>
  <c r="I32" i="1"/>
  <c r="I31" i="1" s="1"/>
  <c r="H31" i="1"/>
  <c r="G31" i="1"/>
  <c r="H90" i="1" l="1"/>
  <c r="H24" i="1" l="1"/>
  <c r="H23" i="1" s="1"/>
  <c r="H22" i="1" s="1"/>
  <c r="I25" i="1"/>
  <c r="I88" i="1"/>
  <c r="I87" i="1" s="1"/>
  <c r="I86" i="1" s="1"/>
  <c r="I85" i="1" s="1"/>
  <c r="H87" i="1"/>
  <c r="H86" i="1" s="1"/>
  <c r="H85" i="1" s="1"/>
  <c r="H84" i="1" s="1"/>
  <c r="G87" i="1"/>
  <c r="G86" i="1" s="1"/>
  <c r="G85" i="1" s="1"/>
  <c r="I24" i="1" l="1"/>
  <c r="I23" i="1" s="1"/>
  <c r="I22" i="1" s="1"/>
  <c r="I229" i="1" l="1"/>
  <c r="I228" i="1" s="1"/>
  <c r="I227" i="1" s="1"/>
  <c r="I226" i="1" s="1"/>
  <c r="G228" i="1"/>
  <c r="G227" i="1" s="1"/>
  <c r="G226" i="1" s="1"/>
  <c r="I203" i="1"/>
  <c r="I202" i="1" s="1"/>
  <c r="G202" i="1"/>
  <c r="H201" i="1"/>
  <c r="H200" i="1" s="1"/>
  <c r="G201" i="1"/>
  <c r="G200" i="1" s="1"/>
  <c r="H218" i="1"/>
  <c r="H217" i="1" s="1"/>
  <c r="H216" i="1" s="1"/>
  <c r="G218" i="1"/>
  <c r="G217" i="1" s="1"/>
  <c r="G216" i="1" s="1"/>
  <c r="I219" i="1"/>
  <c r="I218" i="1" s="1"/>
  <c r="I217" i="1" s="1"/>
  <c r="I216" i="1" s="1"/>
  <c r="H228" i="1" l="1"/>
  <c r="H227" i="1" s="1"/>
  <c r="H226" i="1" s="1"/>
  <c r="H202" i="1"/>
  <c r="I201" i="1"/>
  <c r="I200" i="1" s="1"/>
  <c r="I225" i="1"/>
  <c r="I215" i="1"/>
  <c r="I207" i="1"/>
  <c r="I199" i="1"/>
  <c r="I191" i="1"/>
  <c r="I187" i="1"/>
  <c r="I180" i="1"/>
  <c r="I176" i="1"/>
  <c r="I171" i="1"/>
  <c r="I167" i="1"/>
  <c r="I161" i="1"/>
  <c r="I154" i="1"/>
  <c r="I150" i="1"/>
  <c r="I142" i="1"/>
  <c r="I141" i="1"/>
  <c r="I137" i="1"/>
  <c r="I132" i="1"/>
  <c r="I126" i="1"/>
  <c r="I122" i="1"/>
  <c r="I105" i="1"/>
  <c r="I102" i="1"/>
  <c r="I79" i="1"/>
  <c r="I68" i="1"/>
  <c r="I64" i="1"/>
  <c r="I60" i="1"/>
  <c r="I49" i="1"/>
  <c r="I41" i="1"/>
  <c r="I34" i="1"/>
  <c r="I19" i="1"/>
  <c r="G18" i="1"/>
  <c r="G17" i="1" s="1"/>
  <c r="G16" i="1" s="1"/>
  <c r="G15" i="1" s="1"/>
  <c r="G14" i="1" s="1"/>
  <c r="H18" i="1"/>
  <c r="H17" i="1" s="1"/>
  <c r="H16" i="1" s="1"/>
  <c r="H15" i="1" s="1"/>
  <c r="H14" i="1" s="1"/>
  <c r="G33" i="1"/>
  <c r="H33" i="1"/>
  <c r="G40" i="1"/>
  <c r="G39" i="1" s="1"/>
  <c r="G38" i="1" s="1"/>
  <c r="G37" i="1" s="1"/>
  <c r="G36" i="1" s="1"/>
  <c r="G35" i="1" s="1"/>
  <c r="H40" i="1"/>
  <c r="H39" i="1" s="1"/>
  <c r="H38" i="1" s="1"/>
  <c r="H37" i="1" s="1"/>
  <c r="H36" i="1" s="1"/>
  <c r="H35" i="1" s="1"/>
  <c r="G48" i="1"/>
  <c r="G47" i="1" s="1"/>
  <c r="G46" i="1" s="1"/>
  <c r="G45" i="1" s="1"/>
  <c r="G44" i="1" s="1"/>
  <c r="G43" i="1" s="1"/>
  <c r="H48" i="1"/>
  <c r="H47" i="1" s="1"/>
  <c r="H46" i="1" s="1"/>
  <c r="H45" i="1" s="1"/>
  <c r="H44" i="1" s="1"/>
  <c r="H43" i="1" s="1"/>
  <c r="G59" i="1"/>
  <c r="G58" i="1" s="1"/>
  <c r="G57" i="1" s="1"/>
  <c r="H59" i="1"/>
  <c r="H58" i="1" s="1"/>
  <c r="H57" i="1" s="1"/>
  <c r="G63" i="1"/>
  <c r="G62" i="1" s="1"/>
  <c r="G61" i="1" s="1"/>
  <c r="H63" i="1"/>
  <c r="H62" i="1" s="1"/>
  <c r="H61" i="1" s="1"/>
  <c r="G67" i="1"/>
  <c r="G66" i="1" s="1"/>
  <c r="G65" i="1" s="1"/>
  <c r="H67" i="1"/>
  <c r="H66" i="1" s="1"/>
  <c r="H65" i="1" s="1"/>
  <c r="G78" i="1"/>
  <c r="G77" i="1" s="1"/>
  <c r="G76" i="1" s="1"/>
  <c r="H78" i="1"/>
  <c r="H77" i="1" s="1"/>
  <c r="H76" i="1" s="1"/>
  <c r="G82" i="1"/>
  <c r="G81" i="1" s="1"/>
  <c r="G80" i="1" s="1"/>
  <c r="H82" i="1"/>
  <c r="H81" i="1" s="1"/>
  <c r="H80" i="1" s="1"/>
  <c r="G90" i="1"/>
  <c r="G101" i="1"/>
  <c r="G100" i="1" s="1"/>
  <c r="H101" i="1"/>
  <c r="H100" i="1" s="1"/>
  <c r="G104" i="1"/>
  <c r="G103" i="1" s="1"/>
  <c r="H104" i="1"/>
  <c r="H103" i="1" s="1"/>
  <c r="G121" i="1"/>
  <c r="G120" i="1" s="1"/>
  <c r="G119" i="1" s="1"/>
  <c r="H121" i="1"/>
  <c r="H120" i="1" s="1"/>
  <c r="H119" i="1" s="1"/>
  <c r="G125" i="1"/>
  <c r="G124" i="1" s="1"/>
  <c r="G123" i="1" s="1"/>
  <c r="H125" i="1"/>
  <c r="H124" i="1" s="1"/>
  <c r="H123" i="1" s="1"/>
  <c r="G131" i="1"/>
  <c r="G130" i="1" s="1"/>
  <c r="G129" i="1" s="1"/>
  <c r="G128" i="1" s="1"/>
  <c r="G127" i="1" s="1"/>
  <c r="H131" i="1"/>
  <c r="H130" i="1" s="1"/>
  <c r="H129" i="1" s="1"/>
  <c r="H128" i="1" s="1"/>
  <c r="H127" i="1" s="1"/>
  <c r="G136" i="1"/>
  <c r="G135" i="1" s="1"/>
  <c r="G134" i="1" s="1"/>
  <c r="H136" i="1"/>
  <c r="H135" i="1" s="1"/>
  <c r="H134" i="1" s="1"/>
  <c r="G140" i="1"/>
  <c r="G139" i="1" s="1"/>
  <c r="G138" i="1" s="1"/>
  <c r="H140" i="1"/>
  <c r="H139" i="1" s="1"/>
  <c r="H138" i="1" s="1"/>
  <c r="G147" i="1"/>
  <c r="H147" i="1"/>
  <c r="G149" i="1"/>
  <c r="G148" i="1" s="1"/>
  <c r="H149" i="1"/>
  <c r="H148" i="1" s="1"/>
  <c r="G151" i="1"/>
  <c r="H151" i="1"/>
  <c r="G153" i="1"/>
  <c r="G152" i="1" s="1"/>
  <c r="H153" i="1"/>
  <c r="H152" i="1" s="1"/>
  <c r="G160" i="1"/>
  <c r="G159" i="1" s="1"/>
  <c r="G158" i="1" s="1"/>
  <c r="G157" i="1" s="1"/>
  <c r="G156" i="1" s="1"/>
  <c r="H160" i="1"/>
  <c r="H159" i="1" s="1"/>
  <c r="H158" i="1" s="1"/>
  <c r="H157" i="1" s="1"/>
  <c r="H156" i="1" s="1"/>
  <c r="G166" i="1"/>
  <c r="G165" i="1" s="1"/>
  <c r="G164" i="1" s="1"/>
  <c r="H166" i="1"/>
  <c r="H165" i="1" s="1"/>
  <c r="H164" i="1" s="1"/>
  <c r="G170" i="1"/>
  <c r="G169" i="1" s="1"/>
  <c r="G168" i="1" s="1"/>
  <c r="H170" i="1"/>
  <c r="H169" i="1" s="1"/>
  <c r="H168" i="1" s="1"/>
  <c r="G175" i="1"/>
  <c r="G174" i="1" s="1"/>
  <c r="G173" i="1" s="1"/>
  <c r="H175" i="1"/>
  <c r="H174" i="1" s="1"/>
  <c r="H173" i="1" s="1"/>
  <c r="G179" i="1"/>
  <c r="G178" i="1" s="1"/>
  <c r="G177" i="1" s="1"/>
  <c r="H179" i="1"/>
  <c r="H178" i="1" s="1"/>
  <c r="H177" i="1" s="1"/>
  <c r="G186" i="1"/>
  <c r="G185" i="1" s="1"/>
  <c r="G184" i="1" s="1"/>
  <c r="G190" i="1"/>
  <c r="G189" i="1" s="1"/>
  <c r="G188" i="1" s="1"/>
  <c r="G197" i="1"/>
  <c r="G196" i="1" s="1"/>
  <c r="H197" i="1"/>
  <c r="H196" i="1" s="1"/>
  <c r="G198" i="1"/>
  <c r="H198" i="1"/>
  <c r="G206" i="1"/>
  <c r="G205" i="1" s="1"/>
  <c r="G204" i="1" s="1"/>
  <c r="H206" i="1"/>
  <c r="H205" i="1" s="1"/>
  <c r="H204" i="1" s="1"/>
  <c r="G214" i="1"/>
  <c r="G213" i="1" s="1"/>
  <c r="G212" i="1" s="1"/>
  <c r="H214" i="1"/>
  <c r="H213" i="1" s="1"/>
  <c r="H212" i="1" s="1"/>
  <c r="G224" i="1"/>
  <c r="G223" i="1" s="1"/>
  <c r="H224" i="1"/>
  <c r="H222" i="1" s="1"/>
  <c r="H118" i="1" l="1"/>
  <c r="H117" i="1" s="1"/>
  <c r="H71" i="1"/>
  <c r="H70" i="1" s="1"/>
  <c r="H69" i="1" s="1"/>
  <c r="G195" i="1"/>
  <c r="G194" i="1" s="1"/>
  <c r="H195" i="1"/>
  <c r="H194" i="1" s="1"/>
  <c r="G71" i="1"/>
  <c r="G70" i="1" s="1"/>
  <c r="H52" i="1"/>
  <c r="H51" i="1" s="1"/>
  <c r="H50" i="1" s="1"/>
  <c r="G52" i="1"/>
  <c r="G51" i="1" s="1"/>
  <c r="G50" i="1" s="1"/>
  <c r="G133" i="1"/>
  <c r="H221" i="1"/>
  <c r="H220" i="1" s="1"/>
  <c r="H133" i="1"/>
  <c r="G30" i="1"/>
  <c r="G26" i="1" s="1"/>
  <c r="H30" i="1"/>
  <c r="G118" i="1"/>
  <c r="G117" i="1" s="1"/>
  <c r="H163" i="1"/>
  <c r="G163" i="1"/>
  <c r="H223" i="1"/>
  <c r="H183" i="1"/>
  <c r="H182" i="1" s="1"/>
  <c r="H181" i="1" s="1"/>
  <c r="H172" i="1"/>
  <c r="H99" i="1"/>
  <c r="H98" i="1" s="1"/>
  <c r="H97" i="1" s="1"/>
  <c r="G183" i="1"/>
  <c r="G182" i="1" s="1"/>
  <c r="G181" i="1" s="1"/>
  <c r="G172" i="1"/>
  <c r="G99" i="1"/>
  <c r="G98" i="1" s="1"/>
  <c r="G97" i="1" s="1"/>
  <c r="G222" i="1"/>
  <c r="H42" i="1" l="1"/>
  <c r="H26" i="1"/>
  <c r="H21" i="1" s="1"/>
  <c r="H20" i="1" s="1"/>
  <c r="H13" i="1" s="1"/>
  <c r="H106" i="1"/>
  <c r="G106" i="1"/>
  <c r="G89" i="1" s="1"/>
  <c r="G221" i="1"/>
  <c r="G220" i="1" s="1"/>
  <c r="G193" i="1" s="1"/>
  <c r="G192" i="1" s="1"/>
  <c r="G69" i="1"/>
  <c r="G42" i="1" s="1"/>
  <c r="G21" i="1"/>
  <c r="G20" i="1" s="1"/>
  <c r="G13" i="1" s="1"/>
  <c r="H193" i="1"/>
  <c r="G162" i="1"/>
  <c r="G155" i="1" s="1"/>
  <c r="H162" i="1"/>
  <c r="H155" i="1" s="1"/>
  <c r="I125" i="1"/>
  <c r="I124" i="1" s="1"/>
  <c r="I123" i="1" s="1"/>
  <c r="I82" i="1"/>
  <c r="I81" i="1" s="1"/>
  <c r="I80" i="1" s="1"/>
  <c r="G12" i="1" l="1"/>
  <c r="G11" i="1" s="1"/>
  <c r="H89" i="1"/>
  <c r="H12" i="1" s="1"/>
  <c r="H192" i="1"/>
  <c r="I136" i="1"/>
  <c r="H11" i="1" l="1"/>
  <c r="I18" i="1"/>
  <c r="I224" i="1" l="1"/>
  <c r="I223" i="1" s="1"/>
  <c r="I214" i="1"/>
  <c r="I213" i="1" s="1"/>
  <c r="I212" i="1" s="1"/>
  <c r="I206" i="1"/>
  <c r="I205" i="1" s="1"/>
  <c r="I204" i="1" s="1"/>
  <c r="I198" i="1"/>
  <c r="I197" i="1"/>
  <c r="I196" i="1" s="1"/>
  <c r="I190" i="1"/>
  <c r="I189" i="1" s="1"/>
  <c r="I188" i="1" s="1"/>
  <c r="I186" i="1"/>
  <c r="I185" i="1" s="1"/>
  <c r="I184" i="1" s="1"/>
  <c r="I179" i="1"/>
  <c r="I178" i="1" s="1"/>
  <c r="I177" i="1" s="1"/>
  <c r="I175" i="1"/>
  <c r="I174" i="1" s="1"/>
  <c r="I173" i="1" s="1"/>
  <c r="I170" i="1"/>
  <c r="I169" i="1" s="1"/>
  <c r="I168" i="1" s="1"/>
  <c r="I166" i="1"/>
  <c r="I165" i="1" s="1"/>
  <c r="I164" i="1" s="1"/>
  <c r="I160" i="1"/>
  <c r="I159" i="1" s="1"/>
  <c r="I158" i="1" s="1"/>
  <c r="I157" i="1" s="1"/>
  <c r="I156" i="1" s="1"/>
  <c r="I153" i="1"/>
  <c r="I152" i="1" s="1"/>
  <c r="I151" i="1"/>
  <c r="I149" i="1"/>
  <c r="I148" i="1" s="1"/>
  <c r="I147" i="1"/>
  <c r="I140" i="1"/>
  <c r="I139" i="1" s="1"/>
  <c r="I138" i="1" s="1"/>
  <c r="I131" i="1"/>
  <c r="I130" i="1" s="1"/>
  <c r="I129" i="1" s="1"/>
  <c r="I128" i="1" s="1"/>
  <c r="I127" i="1" s="1"/>
  <c r="I121" i="1"/>
  <c r="I120" i="1" s="1"/>
  <c r="I104" i="1"/>
  <c r="I103" i="1" s="1"/>
  <c r="I101" i="1"/>
  <c r="I100" i="1" s="1"/>
  <c r="I78" i="1"/>
  <c r="I77" i="1" s="1"/>
  <c r="I76" i="1" s="1"/>
  <c r="I71" i="1" s="1"/>
  <c r="I67" i="1"/>
  <c r="I66" i="1" s="1"/>
  <c r="I65" i="1" s="1"/>
  <c r="I63" i="1"/>
  <c r="I62" i="1" s="1"/>
  <c r="I61" i="1" s="1"/>
  <c r="I59" i="1"/>
  <c r="I58" i="1" s="1"/>
  <c r="I57" i="1" s="1"/>
  <c r="I48" i="1"/>
  <c r="I47" i="1" s="1"/>
  <c r="I46" i="1" s="1"/>
  <c r="I45" i="1" s="1"/>
  <c r="I44" i="1" s="1"/>
  <c r="I43" i="1" s="1"/>
  <c r="I40" i="1"/>
  <c r="I39" i="1" s="1"/>
  <c r="I38" i="1" s="1"/>
  <c r="I37" i="1" s="1"/>
  <c r="I36" i="1" s="1"/>
  <c r="I35" i="1" s="1"/>
  <c r="I33" i="1"/>
  <c r="I17" i="1"/>
  <c r="I16" i="1" s="1"/>
  <c r="I15" i="1" s="1"/>
  <c r="I14" i="1" s="1"/>
  <c r="I195" i="1" l="1"/>
  <c r="I194" i="1" s="1"/>
  <c r="I70" i="1"/>
  <c r="I69" i="1" s="1"/>
  <c r="I52" i="1"/>
  <c r="I51" i="1" s="1"/>
  <c r="I50" i="1" s="1"/>
  <c r="I30" i="1"/>
  <c r="I119" i="1"/>
  <c r="I163" i="1"/>
  <c r="I183" i="1"/>
  <c r="I182" i="1" s="1"/>
  <c r="I181" i="1" s="1"/>
  <c r="I222" i="1"/>
  <c r="I99" i="1"/>
  <c r="I98" i="1" s="1"/>
  <c r="I97" i="1" s="1"/>
  <c r="I135" i="1"/>
  <c r="I134" i="1" s="1"/>
  <c r="I133" i="1" s="1"/>
  <c r="I172" i="1"/>
  <c r="I118" i="1" l="1"/>
  <c r="I117" i="1" s="1"/>
  <c r="I106" i="1" s="1"/>
  <c r="I26" i="1"/>
  <c r="I21" i="1" s="1"/>
  <c r="I20" i="1" s="1"/>
  <c r="I13" i="1" s="1"/>
  <c r="I221" i="1"/>
  <c r="I220" i="1" s="1"/>
  <c r="I193" i="1" s="1"/>
  <c r="I192" i="1" s="1"/>
  <c r="I162" i="1"/>
  <c r="I155" i="1" s="1"/>
  <c r="I42" i="1"/>
  <c r="I89" i="1" l="1"/>
  <c r="I12" i="1" s="1"/>
  <c r="I11" i="1" s="1"/>
</calcChain>
</file>

<file path=xl/sharedStrings.xml><?xml version="1.0" encoding="utf-8"?>
<sst xmlns="http://schemas.openxmlformats.org/spreadsheetml/2006/main" count="1092" uniqueCount="202">
  <si>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</si>
  <si>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</si>
  <si>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</si>
  <si>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</si>
  <si>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</si>
  <si>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</si>
  <si>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</si>
  <si>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</si>
  <si>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</si>
  <si>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</si>
  <si>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</si>
  <si>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</si>
  <si>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</si>
  <si>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</si>
  <si>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</si>
  <si>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</si>
  <si>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</si>
  <si>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</si>
  <si>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</si>
  <si>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</si>
  <si>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</si>
  <si>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</si>
  <si>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</si>
  <si>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</si>
  <si>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</si>
  <si>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</si>
  <si>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</si>
  <si>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</si>
  <si>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</si>
  <si>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</si>
  <si>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</si>
  <si>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</si>
  <si>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</si>
  <si>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</si>
  <si>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</si>
  <si>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</si>
  <si>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</si>
  <si>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</si>
  <si>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</si>
  <si>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</si>
  <si>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</si>
  <si>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</si>
  <si>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</si>
  <si>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</si>
  <si>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</si>
  <si>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</si>
  <si>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</si>
  <si>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</si>
  <si>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</si>
  <si>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</si>
  <si>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</si>
  <si>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</si>
  <si>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</si>
  <si>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</si>
  <si>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</si>
  <si>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</si>
  <si>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</si>
  <si>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</si>
  <si>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</si>
  <si>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</si>
  <si>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</si>
  <si>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</si>
  <si>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</si>
  <si>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</si>
  <si>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</si>
  <si>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</si>
  <si>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</si>
  <si>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</si>
  <si>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</si>
  <si>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</si>
  <si>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</si>
  <si>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</si>
  <si>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</si>
  <si>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</si>
  <si>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</si>
  <si>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</si>
  <si>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</si>
  <si>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</si>
  <si>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</si>
  <si>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</si>
  <si>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</si>
  <si>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</si>
  <si>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</si>
  <si>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</si>
  <si>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</si>
  <si>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</si>
  <si>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</si>
  <si>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</si>
  <si>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</si>
  <si>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</si>
  <si>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</si>
  <si>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</si>
  <si>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</si>
  <si>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</si>
  <si>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</si>
  <si>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</si>
  <si>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</si>
  <si>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</si>
  <si>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</si>
  <si>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</si>
  <si>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</si>
  <si>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</si>
  <si>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</si>
  <si>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</si>
  <si>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</si>
  <si>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</si>
  <si>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</si>
  <si>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</si>
  <si>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</si>
  <si>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</si>
  <si>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</si>
  <si>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</si>
  <si>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</si>
  <si>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</si>
  <si>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</si>
  <si>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</si>
  <si>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</si>
  <si>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</si>
  <si>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</si>
  <si>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</si>
  <si>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</si>
  <si>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</si>
  <si>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</si>
  <si>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</si>
  <si>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</si>
  <si>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</si>
  <si>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</si>
  <si>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</si>
  <si>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</si>
  <si>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</si>
  <si>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</si>
  <si>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</si>
  <si>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</si>
  <si>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</si>
  <si>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</si>
  <si>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</si>
  <si>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</si>
  <si>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</si>
  <si>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</si>
  <si>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</si>
  <si>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</si>
  <si>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</si>
  <si>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</si>
  <si>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03 2 32 00000</t>
  </si>
  <si>
    <t>03 2 00 00000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</si>
  <si>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</si>
  <si>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</si>
  <si>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</si>
  <si>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</si>
  <si>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</si>
  <si>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</si>
  <si>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</si>
  <si>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</si>
  <si>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</si>
  <si>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</si>
  <si>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</si>
  <si>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</si>
  <si>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</si>
  <si>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</si>
  <si>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</si>
  <si>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</si>
  <si>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</si>
  <si>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</si>
  <si>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</si>
  <si>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</si>
  <si>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</si>
  <si>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Изменения</t>
  </si>
  <si>
    <t>Приложение 2</t>
  </si>
  <si>
    <t>Кадастровый учет земель, земельных участков для индивидуального жилищного строительства</t>
  </si>
  <si>
    <t>Кадастровый учет земель, земельных участков для строительства многоквартирных домов</t>
  </si>
  <si>
    <t>05 0 21 S2690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</si>
  <si>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</si>
  <si>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</si>
  <si>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Разработка проекта планировки и проекта межевания территории</t>
  </si>
  <si>
    <t>99 0 00 25550</t>
  </si>
  <si>
    <t>Руководство и управление в сфере установленных функций органов местного самоуправления</t>
  </si>
  <si>
    <t>99 0 00 02040</t>
  </si>
  <si>
    <t>Поддержка муниципальных программ формирования современной городской среды</t>
  </si>
  <si>
    <t>Исполнение судебнных актов</t>
  </si>
  <si>
    <t>830</t>
  </si>
  <si>
    <t>831</t>
  </si>
  <si>
    <t xml:space="preserve">Исполнение судебных актов Российской Федерации
и мировых соглашений по возмещению причиненного вреда
</t>
  </si>
  <si>
    <t>Озеленение</t>
  </si>
  <si>
    <t>99 0 00 25520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</si>
  <si>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</si>
  <si>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</si>
  <si>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</si>
  <si>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</si>
  <si>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</si>
  <si>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</si>
  <si>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</si>
  <si>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02 1 12 00000</t>
  </si>
  <si>
    <t>02 1 12 L5550</t>
  </si>
  <si>
    <t>03 3 13 00000</t>
  </si>
  <si>
    <t>Содержание автомобильных дорог общего пользования местного значения</t>
  </si>
  <si>
    <t>03 2 31 00000</t>
  </si>
  <si>
    <t>Разработка проектов планировки и проектов межевания территорий поселений</t>
  </si>
  <si>
    <t>0,0</t>
  </si>
  <si>
    <t>-360,0</t>
  </si>
  <si>
    <t>38,7</t>
  </si>
  <si>
    <t>к решению Совета                                                                                                                               городского поселения "Печора"                                                                                                      от 21 декабря 2018 года № 4-16/76</t>
  </si>
  <si>
    <t xml:space="preserve">  к решению Совета                                                                                                                                                            городского поселения "Печора"                                      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</si>
</sst>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00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0" fontId="3" fillId="3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167" fontId="7" fillId="4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9" borderId="2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7" fillId="6" borderId="2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horizontal="right" wrapText="1"/>
    </xf>
    <xf numFmtId="166" fontId="7" fillId="3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right" vertical="center"/>
    </xf>
    <xf numFmtId="49" fontId="7" fillId="6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8" fontId="8" fillId="6" borderId="1" xfId="0" applyNumberFormat="1" applyFont="1" applyFill="1" applyBorder="1" applyAlignment="1">
      <alignment horizontal="justify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167" fontId="3" fillId="9" borderId="0" xfId="0" applyNumberFormat="1" applyFont="1" applyFill="1"/>
    <xf numFmtId="0" fontId="3" fillId="9" borderId="0" xfId="0" applyFont="1" applyFill="1"/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1.xml"/><Relationship Id="rId34" Type="http://schemas.openxmlformats.org/officeDocument/2006/relationships/revisionLog" Target="revisionLog111.xml"/><Relationship Id="rId42" Type="http://schemas.openxmlformats.org/officeDocument/2006/relationships/revisionLog" Target="revisionLog3.xml"/><Relationship Id="rId47" Type="http://schemas.openxmlformats.org/officeDocument/2006/relationships/revisionLog" Target="revisionLog8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1.xml"/><Relationship Id="rId63" Type="http://schemas.openxmlformats.org/officeDocument/2006/relationships/revisionLog" Target="revisionLog14.xml"/><Relationship Id="rId68" Type="http://schemas.openxmlformats.org/officeDocument/2006/relationships/revisionLog" Target="revisionLog15.xml"/><Relationship Id="rId76" Type="http://schemas.openxmlformats.org/officeDocument/2006/relationships/revisionLog" Target="revisionLog16.xml"/><Relationship Id="rId84" Type="http://schemas.openxmlformats.org/officeDocument/2006/relationships/revisionLog" Target="revisionLog24.xml"/><Relationship Id="rId89" Type="http://schemas.openxmlformats.org/officeDocument/2006/relationships/revisionLog" Target="revisionLog29.xml"/><Relationship Id="rId71" Type="http://schemas.openxmlformats.org/officeDocument/2006/relationships/revisionLog" Target="revisionLog161.xml"/><Relationship Id="rId92" Type="http://schemas.openxmlformats.org/officeDocument/2006/relationships/revisionLog" Target="revisionLog32.xml"/><Relationship Id="rId41" Type="http://schemas.openxmlformats.org/officeDocument/2006/relationships/revisionLog" Target="revisionLog2.xml"/><Relationship Id="rId54" Type="http://schemas.openxmlformats.org/officeDocument/2006/relationships/revisionLog" Target="revisionLog1411.xml"/><Relationship Id="rId62" Type="http://schemas.openxmlformats.org/officeDocument/2006/relationships/revisionLog" Target="revisionLog1511.xml"/><Relationship Id="rId70" Type="http://schemas.openxmlformats.org/officeDocument/2006/relationships/revisionLog" Target="revisionLog1611.xml"/><Relationship Id="rId75" Type="http://schemas.openxmlformats.org/officeDocument/2006/relationships/revisionLog" Target="revisionLog17.xml"/><Relationship Id="rId83" Type="http://schemas.openxmlformats.org/officeDocument/2006/relationships/revisionLog" Target="revisionLog23.xml"/><Relationship Id="rId88" Type="http://schemas.openxmlformats.org/officeDocument/2006/relationships/revisionLog" Target="revisionLog28.xml"/><Relationship Id="rId91" Type="http://schemas.openxmlformats.org/officeDocument/2006/relationships/revisionLog" Target="revisionLog31.xml"/><Relationship Id="rId40" Type="http://schemas.openxmlformats.org/officeDocument/2006/relationships/revisionLog" Target="revisionLog1211.xml"/><Relationship Id="rId37" Type="http://schemas.openxmlformats.org/officeDocument/2006/relationships/revisionLog" Target="revisionLog14111.xml"/><Relationship Id="rId45" Type="http://schemas.openxmlformats.org/officeDocument/2006/relationships/revisionLog" Target="revisionLog6.xml"/><Relationship Id="rId53" Type="http://schemas.openxmlformats.org/officeDocument/2006/relationships/revisionLog" Target="revisionLog15111.xml"/><Relationship Id="rId58" Type="http://schemas.openxmlformats.org/officeDocument/2006/relationships/revisionLog" Target="revisionLog16111.xml"/><Relationship Id="rId66" Type="http://schemas.openxmlformats.org/officeDocument/2006/relationships/revisionLog" Target="revisionLog19.xml"/><Relationship Id="rId74" Type="http://schemas.openxmlformats.org/officeDocument/2006/relationships/revisionLog" Target="revisionLog171.xml"/><Relationship Id="rId79" Type="http://schemas.openxmlformats.org/officeDocument/2006/relationships/revisionLog" Target="revisionLog1.xml"/><Relationship Id="rId87" Type="http://schemas.openxmlformats.org/officeDocument/2006/relationships/revisionLog" Target="revisionLog27.xml"/><Relationship Id="rId36" Type="http://schemas.openxmlformats.org/officeDocument/2006/relationships/revisionLog" Target="revisionLog151111.xml"/><Relationship Id="rId49" Type="http://schemas.openxmlformats.org/officeDocument/2006/relationships/revisionLog" Target="revisionLog161111.xml"/><Relationship Id="rId57" Type="http://schemas.openxmlformats.org/officeDocument/2006/relationships/revisionLog" Target="revisionLog9.xml"/><Relationship Id="rId61" Type="http://schemas.openxmlformats.org/officeDocument/2006/relationships/revisionLog" Target="revisionLog1711.xml"/><Relationship Id="rId82" Type="http://schemas.openxmlformats.org/officeDocument/2006/relationships/revisionLog" Target="revisionLog22.xml"/><Relationship Id="rId90" Type="http://schemas.openxmlformats.org/officeDocument/2006/relationships/revisionLog" Target="revisionLog30.xml"/><Relationship Id="rId44" Type="http://schemas.openxmlformats.org/officeDocument/2006/relationships/revisionLog" Target="revisionLog5.xml"/><Relationship Id="rId52" Type="http://schemas.openxmlformats.org/officeDocument/2006/relationships/revisionLog" Target="revisionLog17111.xml"/><Relationship Id="rId60" Type="http://schemas.openxmlformats.org/officeDocument/2006/relationships/revisionLog" Target="revisionLog18.xml"/><Relationship Id="rId65" Type="http://schemas.openxmlformats.org/officeDocument/2006/relationships/revisionLog" Target="revisionLog10.xml"/><Relationship Id="rId73" Type="http://schemas.openxmlformats.org/officeDocument/2006/relationships/revisionLog" Target="revisionLog110.xml"/><Relationship Id="rId78" Type="http://schemas.openxmlformats.org/officeDocument/2006/relationships/revisionLog" Target="revisionLog112.xml"/><Relationship Id="rId81" Type="http://schemas.openxmlformats.org/officeDocument/2006/relationships/revisionLog" Target="revisionLog21.xml"/><Relationship Id="rId86" Type="http://schemas.openxmlformats.org/officeDocument/2006/relationships/revisionLog" Target="revisionLog26.xml"/><Relationship Id="rId94" Type="http://schemas.openxmlformats.org/officeDocument/2006/relationships/revisionLog" Target="revisionLog34.xml"/><Relationship Id="rId35" Type="http://schemas.openxmlformats.org/officeDocument/2006/relationships/revisionLog" Target="revisionLog1511111.xml"/><Relationship Id="rId43" Type="http://schemas.openxmlformats.org/officeDocument/2006/relationships/revisionLog" Target="revisionLog4.xml"/><Relationship Id="rId48" Type="http://schemas.openxmlformats.org/officeDocument/2006/relationships/revisionLog" Target="revisionLog1611111.xml"/><Relationship Id="rId56" Type="http://schemas.openxmlformats.org/officeDocument/2006/relationships/revisionLog" Target="revisionLog181.xml"/><Relationship Id="rId64" Type="http://schemas.openxmlformats.org/officeDocument/2006/relationships/revisionLog" Target="revisionLog1101.xml"/><Relationship Id="rId69" Type="http://schemas.openxmlformats.org/officeDocument/2006/relationships/revisionLog" Target="revisionLog1121.xml"/><Relationship Id="rId77" Type="http://schemas.openxmlformats.org/officeDocument/2006/relationships/revisionLog" Target="revisionLog113.xml"/><Relationship Id="rId51" Type="http://schemas.openxmlformats.org/officeDocument/2006/relationships/revisionLog" Target="revisionLog12.xml"/><Relationship Id="rId72" Type="http://schemas.openxmlformats.org/officeDocument/2006/relationships/revisionLog" Target="revisionLog13.xml"/><Relationship Id="rId80" Type="http://schemas.openxmlformats.org/officeDocument/2006/relationships/revisionLog" Target="revisionLog20.xml"/><Relationship Id="rId85" Type="http://schemas.openxmlformats.org/officeDocument/2006/relationships/revisionLog" Target="revisionLog25.xml"/><Relationship Id="rId93" Type="http://schemas.openxmlformats.org/officeDocument/2006/relationships/revisionLog" Target="revisionLog33.xml"/><Relationship Id="rId38" Type="http://schemas.openxmlformats.org/officeDocument/2006/relationships/revisionLog" Target="revisionLog1311.xml"/><Relationship Id="rId33" Type="http://schemas.openxmlformats.org/officeDocument/2006/relationships/revisionLog" Target="revisionLog1111.xml"/><Relationship Id="rId46" Type="http://schemas.openxmlformats.org/officeDocument/2006/relationships/revisionLog" Target="revisionLog7.xml"/><Relationship Id="rId59" Type="http://schemas.openxmlformats.org/officeDocument/2006/relationships/revisionLog" Target="revisionLog141.xml"/><Relationship Id="rId67" Type="http://schemas.openxmlformats.org/officeDocument/2006/relationships/revisionLog" Target="revisionLog1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BCB8F37-2065-48CF-BF8C-C4597AA3595E}" diskRevisions="1" revisionId="929" version="94">
  <header guid="{3B16856A-6BA3-4131-B759-49D57DAF988E}" dateTime="2018-04-16T09:55:50" maxSheetId="2" userName="Администратор" r:id="rId33" minRId="262" maxRId="263">
    <sheetIdMap count="1">
      <sheetId val="1"/>
    </sheetIdMap>
  </header>
  <header guid="{C7524A74-EBF7-45D1-894D-684D63EE117E}" dateTime="2018-04-18T12:11:13" maxSheetId="2" userName="й1" r:id="rId34" minRId="264" maxRId="272">
    <sheetIdMap count="1">
      <sheetId val="1"/>
    </sheetIdMap>
  </header>
  <header guid="{280E86E9-45D2-49CB-AE91-D42C58D8A1D5}" dateTime="2018-04-18T12:11:23" maxSheetId="2" userName="й1" r:id="rId35">
    <sheetIdMap count="1">
      <sheetId val="1"/>
    </sheetIdMap>
  </header>
  <header guid="{99CAABBD-2EC2-4089-B55A-3C3A595C1306}" dateTime="2018-04-18T12:37:17" maxSheetId="2" userName="Администратор" r:id="rId36">
    <sheetIdMap count="1">
      <sheetId val="1"/>
    </sheetIdMap>
  </header>
  <header guid="{AFEC3C7A-48D3-4186-8AFD-BE980CC28A2D}" dateTime="2018-04-23T14:23:31" maxSheetId="2" userName="Администратор" r:id="rId37" minRId="282" maxRId="284">
    <sheetIdMap count="1">
      <sheetId val="1"/>
    </sheetIdMap>
  </header>
  <header guid="{7276E16C-EA1C-4295-B802-0BE46B75AF72}" dateTime="2018-04-25T12:55:36" maxSheetId="2" userName="Администратор" r:id="rId38" minRId="285">
    <sheetIdMap count="1">
      <sheetId val="1"/>
    </sheetIdMap>
  </header>
  <header guid="{22662492-1EE9-428D-82FE-757143D8EC9B}" dateTime="2018-04-25T15:04:08" maxSheetId="2" userName="Администратор" r:id="rId39" minRId="286">
    <sheetIdMap count="1">
      <sheetId val="1"/>
    </sheetIdMap>
  </header>
  <header guid="{2B9B8423-296A-430A-8DB6-18C1E33474E1}" dateTime="2018-04-28T11:55:07" maxSheetId="2" userName="Администратор" r:id="rId40" minRId="287" maxRId="289">
    <sheetIdMap count="1">
      <sheetId val="1"/>
    </sheetIdMap>
  </header>
  <header guid="{6F1D2E35-DE3F-4245-AD03-1681C11FB63A}" dateTime="2018-05-14T16:16:48" maxSheetId="2" userName="1" r:id="rId41">
    <sheetIdMap count="1">
      <sheetId val="1"/>
    </sheetIdMap>
  </header>
  <header guid="{CCE249A9-1093-4971-8A36-28DED3CA2AFE}" dateTime="2018-05-23T10:24:52" maxSheetId="2" userName="Администратор" r:id="rId42" minRId="298" maxRId="324">
    <sheetIdMap count="1">
      <sheetId val="1"/>
    </sheetIdMap>
  </header>
  <header guid="{72B95B31-B46F-4B9D-A2E0-256152ECE905}" dateTime="2018-05-23T10:26:36" maxSheetId="2" userName="Администратор" r:id="rId43" minRId="330">
    <sheetIdMap count="1">
      <sheetId val="1"/>
    </sheetIdMap>
  </header>
  <header guid="{0572D11E-6804-47D0-9D18-44B98FB78DC4}" dateTime="2018-05-23T11:11:28" maxSheetId="2" userName="Администратор" r:id="rId44" minRId="331" maxRId="490">
    <sheetIdMap count="1">
      <sheetId val="1"/>
    </sheetIdMap>
  </header>
  <header guid="{1B3EECA7-92E0-4285-A70F-8CF575E41D4F}" dateTime="2018-08-23T17:02:52" maxSheetId="2" userName="Администратор" r:id="rId45" minRId="491" maxRId="589">
    <sheetIdMap count="1">
      <sheetId val="1"/>
    </sheetIdMap>
  </header>
  <header guid="{2F583DB0-E298-499E-A8FD-AD8C8F4CFA2A}" dateTime="2018-08-23T17:18:29" maxSheetId="2" userName="Администратор" r:id="rId46">
    <sheetIdMap count="1">
      <sheetId val="1"/>
    </sheetIdMap>
  </header>
  <header guid="{EFE16B5F-E7C5-4F0E-BB5C-DA3D3A2622CF}" dateTime="2018-09-04T12:49:45" maxSheetId="2" userName="Администратор" r:id="rId47" minRId="593" maxRId="597">
    <sheetIdMap count="1">
      <sheetId val="1"/>
    </sheetIdMap>
  </header>
  <header guid="{5F734603-C211-4035-9AE0-9B47360B0353}" dateTime="2018-09-04T15:32:29" maxSheetId="2" userName="Администратор" r:id="rId48" minRId="598" maxRId="599">
    <sheetIdMap count="1">
      <sheetId val="1"/>
    </sheetIdMap>
  </header>
  <header guid="{F16C6606-22BC-4371-900D-D73E0E90EBA6}" dateTime="2018-09-04T16:18:06" maxSheetId="2" userName="Администратор" r:id="rId49" minRId="600" maxRId="627">
    <sheetIdMap count="1">
      <sheetId val="1"/>
    </sheetIdMap>
  </header>
  <header guid="{CF969544-411E-4AB2-AE86-BBE5DFD12D08}" dateTime="2018-09-04T16:18:30" maxSheetId="2" userName="Администратор" r:id="rId50" minRId="628">
    <sheetIdMap count="1">
      <sheetId val="1"/>
    </sheetIdMap>
  </header>
  <header guid="{82B7F5CF-E92F-473A-B8F6-A08888F3AE8A}" dateTime="2018-09-05T17:12:57" maxSheetId="2" userName="Администратор" r:id="rId51" minRId="629">
    <sheetIdMap count="1">
      <sheetId val="1"/>
    </sheetIdMap>
  </header>
  <header guid="{FB91A234-DA26-4B14-89BE-863358D02FDD}" dateTime="2018-09-05T19:05:03" maxSheetId="2" userName="Администратор" r:id="rId52">
    <sheetIdMap count="1">
      <sheetId val="1"/>
    </sheetIdMap>
  </header>
  <header guid="{FE4FCA9D-5B81-455B-98F2-E411D222496B}" dateTime="2018-09-06T18:22:01" maxSheetId="2" userName="Администратор" r:id="rId53" minRId="633" maxRId="634">
    <sheetIdMap count="1">
      <sheetId val="1"/>
    </sheetIdMap>
  </header>
  <header guid="{6A248837-A965-4A9F-8551-99EE5147BAFD}" dateTime="2018-09-07T12:30:42" maxSheetId="2" userName="Администратор" r:id="rId54" minRId="635" maxRId="667">
    <sheetIdMap count="1">
      <sheetId val="1"/>
    </sheetIdMap>
  </header>
  <header guid="{A7A526DD-7493-40E9-80B4-343733813F3E}" dateTime="2018-09-07T12:32:35" maxSheetId="2" userName="Администратор" r:id="rId55" minRId="668" maxRId="672">
    <sheetIdMap count="1">
      <sheetId val="1"/>
    </sheetIdMap>
  </header>
  <header guid="{A72EC3CF-7D33-4044-8582-3E49E259EBB8}" dateTime="2018-09-13T12:14:00" maxSheetId="2" userName="Администратор" r:id="rId56" minRId="673" maxRId="678">
    <sheetIdMap count="1">
      <sheetId val="1"/>
    </sheetIdMap>
  </header>
  <header guid="{EF2DA737-9820-4EC7-98F5-62331109333C}" dateTime="2018-09-14T13:47:38" maxSheetId="2" userName="Администратор" r:id="rId57">
    <sheetIdMap count="1">
      <sheetId val="1"/>
    </sheetIdMap>
  </header>
  <header guid="{CB302F40-6BFD-4729-A10A-E812B57F942D}" dateTime="2018-09-14T14:15:19" maxSheetId="2" userName="Администратор" r:id="rId58" minRId="679" maxRId="682">
    <sheetIdMap count="1">
      <sheetId val="1"/>
    </sheetIdMap>
  </header>
  <header guid="{12D6D6C7-FC85-4C41-9308-D055F14430FF}" dateTime="2018-09-17T10:23:11" maxSheetId="2" userName="Администратор" r:id="rId59" minRId="683">
    <sheetIdMap count="1">
      <sheetId val="1"/>
    </sheetIdMap>
  </header>
  <header guid="{B99B630C-95F2-4D47-92B9-6547ACA8F095}" dateTime="2018-09-17T10:36:32" maxSheetId="2" userName="Администратор" r:id="rId60">
    <sheetIdMap count="1">
      <sheetId val="1"/>
    </sheetIdMap>
  </header>
  <header guid="{75F484B6-80CA-46C4-80B0-0FD14C6FF4C0}" dateTime="2018-09-17T12:13:28" maxSheetId="2" userName="Администратор" r:id="rId61">
    <sheetIdMap count="1">
      <sheetId val="1"/>
    </sheetIdMap>
  </header>
  <header guid="{49156AED-A6BA-4A2A-8B56-9A4F01CD797F}" dateTime="2018-10-08T11:26:28" maxSheetId="2" userName="Администратор" r:id="rId62">
    <sheetIdMap count="1">
      <sheetId val="1"/>
    </sheetIdMap>
  </header>
  <header guid="{280253FF-9697-490F-8401-0CEF0C5B8147}" dateTime="2018-10-12T12:04:15" maxSheetId="2" userName="Администратор" r:id="rId63">
    <sheetIdMap count="1">
      <sheetId val="1"/>
    </sheetIdMap>
  </header>
  <header guid="{D03FDD59-7F40-47D1-B5F0-4DDCD90904B7}" dateTime="2018-10-15T11:37:37" maxSheetId="2" userName="Администратор" r:id="rId64">
    <sheetIdMap count="1">
      <sheetId val="1"/>
    </sheetIdMap>
  </header>
  <header guid="{AFA5D603-A87E-468E-830C-DEB2F9CB5184}" dateTime="2018-11-13T15:06:58" maxSheetId="2" userName="Администратор" r:id="rId65" minRId="714" maxRId="772">
    <sheetIdMap count="1">
      <sheetId val="1"/>
    </sheetIdMap>
  </header>
  <header guid="{8018B6AC-8317-4DF6-BBCF-B1045FEA0816}" dateTime="2018-11-15T12:36:48" maxSheetId="2" userName="Администратор" r:id="rId66">
    <sheetIdMap count="1">
      <sheetId val="1"/>
    </sheetIdMap>
  </header>
  <header guid="{DF2BA928-72AE-42A6-A549-DBDC1E8FA337}" dateTime="2018-11-15T18:15:29" maxSheetId="2" userName="Администратор" r:id="rId67" minRId="777">
    <sheetIdMap count="1">
      <sheetId val="1"/>
    </sheetIdMap>
  </header>
  <header guid="{7D2776BD-D6C0-4015-B4BB-40143717FF2A}" dateTime="2018-11-16T09:14:17" maxSheetId="2" userName="Администратор" r:id="rId68">
    <sheetIdMap count="1">
      <sheetId val="1"/>
    </sheetIdMap>
  </header>
  <header guid="{A034A830-7636-4265-9F55-5D55E545ECFE}" dateTime="2018-11-16T12:27:51" maxSheetId="2" userName="Администратор" r:id="rId69" minRId="786">
    <sheetIdMap count="1">
      <sheetId val="1"/>
    </sheetIdMap>
  </header>
  <header guid="{19B3836C-A168-4425-8E7A-711990535FCC}" dateTime="2018-11-16T12:32:24" maxSheetId="2" userName="Администратор" r:id="rId70">
    <sheetIdMap count="1">
      <sheetId val="1"/>
    </sheetIdMap>
  </header>
  <header guid="{925F2FB8-419E-4052-8860-032E051872BF}" dateTime="2018-11-16T16:03:21" maxSheetId="2" userName="Администратор" r:id="rId71">
    <sheetIdMap count="1">
      <sheetId val="1"/>
    </sheetIdMap>
  </header>
  <header guid="{FE563DCE-57E9-478B-8823-1D662C3D1B56}" dateTime="2018-11-16T16:06:52" maxSheetId="2" userName="Администратор" r:id="rId72">
    <sheetIdMap count="1">
      <sheetId val="1"/>
    </sheetIdMap>
  </header>
  <header guid="{D2D52502-9F95-4C75-B7E6-1F21B2C95520}" dateTime="2018-11-19T12:59:45" maxSheetId="2" userName="Администратор" r:id="rId73">
    <sheetIdMap count="1">
      <sheetId val="1"/>
    </sheetIdMap>
  </header>
  <header guid="{8A12DA3F-1508-43C2-9957-CC3F9CB6490A}" dateTime="2018-12-05T10:37:02" maxSheetId="2" userName="й1" r:id="rId74" minRId="807" maxRId="837">
    <sheetIdMap count="1">
      <sheetId val="1"/>
    </sheetIdMap>
  </header>
  <header guid="{D70E711A-9105-4AF8-8633-882420EDA45B}" dateTime="2018-12-05T11:01:28" maxSheetId="2" userName="й1" r:id="rId75" minRId="841">
    <sheetIdMap count="1">
      <sheetId val="1"/>
    </sheetIdMap>
  </header>
  <header guid="{8524EE4E-6034-4A2E-BE18-A3864A8C0BF9}" dateTime="2018-12-05T11:36:39" maxSheetId="2" userName="й1" r:id="rId76" minRId="845">
    <sheetIdMap count="1">
      <sheetId val="1"/>
    </sheetIdMap>
  </header>
  <header guid="{CD8A2FBF-56D2-420C-91D6-2C846E212890}" dateTime="2018-12-06T11:51:58" maxSheetId="2" userName="й1" r:id="rId77">
    <sheetIdMap count="1">
      <sheetId val="1"/>
    </sheetIdMap>
  </header>
  <header guid="{248360B3-2C91-40B3-B74E-DE4FFE5DA7DE}" dateTime="2018-12-06T12:17:35" maxSheetId="2" userName="й1" r:id="rId78">
    <sheetIdMap count="1">
      <sheetId val="1"/>
    </sheetIdMap>
  </header>
  <header guid="{E3AA0A4F-9019-4495-BFB6-E6195BD7ED55}" dateTime="2018-12-06T12:31:52" maxSheetId="2" userName="й1" r:id="rId79">
    <sheetIdMap count="1">
      <sheetId val="1"/>
    </sheetIdMap>
  </header>
  <header guid="{A9CDF5E1-D6B6-4875-B434-380C0A3EAA2B}" dateTime="2018-12-10T11:16:46" maxSheetId="2" userName="Администратор" r:id="rId80">
    <sheetIdMap count="1">
      <sheetId val="1"/>
    </sheetIdMap>
  </header>
  <header guid="{FF013D32-7CF8-4AD9-993B-E65B2776D397}" dateTime="2018-12-10T11:17:15" maxSheetId="2" userName="Администратор" r:id="rId81" minRId="862" maxRId="865">
    <sheetIdMap count="1">
      <sheetId val="1"/>
    </sheetIdMap>
  </header>
  <header guid="{E8F190D5-29AA-4E06-8E88-E3E7E2147159}" dateTime="2018-12-10T12:42:15" maxSheetId="2" userName="Администратор" r:id="rId82" minRId="866">
    <sheetIdMap count="1">
      <sheetId val="1"/>
    </sheetIdMap>
  </header>
  <header guid="{EDD05F87-9ABC-4D1A-82B6-02C51E8F322D}" dateTime="2018-12-10T13:15:44" maxSheetId="2" userName="Администратор" r:id="rId83" minRId="871">
    <sheetIdMap count="1">
      <sheetId val="1"/>
    </sheetIdMap>
  </header>
  <header guid="{6D27DDC0-6AD6-4EE8-865F-6407E769830F}" dateTime="2018-12-10T13:16:03" maxSheetId="2" userName="Администратор" r:id="rId84">
    <sheetIdMap count="1">
      <sheetId val="1"/>
    </sheetIdMap>
  </header>
  <header guid="{9504C6D9-BCE9-4737-A6D6-1925D60568F0}" dateTime="2018-12-21T16:50:53" maxSheetId="2" userName="Администратор" r:id="rId85" minRId="876">
    <sheetIdMap count="1">
      <sheetId val="1"/>
    </sheetIdMap>
  </header>
  <header guid="{DC8D350C-C129-4418-B2FF-96F9FB536B28}" dateTime="2018-12-21T16:51:47" maxSheetId="2" userName="Администратор" r:id="rId86">
    <sheetIdMap count="1">
      <sheetId val="1"/>
    </sheetIdMap>
  </header>
  <header guid="{ADA1D008-B69C-412E-87FA-E5F4F71A5C7E}" dateTime="2018-12-21T16:52:57" maxSheetId="2" userName="Администратор" r:id="rId87" minRId="886">
    <sheetIdMap count="1">
      <sheetId val="1"/>
    </sheetIdMap>
  </header>
  <header guid="{76C88B99-3505-4B8A-8A02-5724EDA18D41}" dateTime="2018-12-21T17:02:27" maxSheetId="2" userName="Дячук" r:id="rId88" minRId="892" maxRId="898">
    <sheetIdMap count="1">
      <sheetId val="1"/>
    </sheetIdMap>
  </header>
  <header guid="{D170CF39-2864-4D35-B2B6-0FB5C111A88C}" dateTime="2018-12-21T17:03:27" maxSheetId="2" userName="Дячук" r:id="rId89" minRId="903" maxRId="907">
    <sheetIdMap count="1">
      <sheetId val="1"/>
    </sheetIdMap>
  </header>
  <header guid="{B004799C-9F3C-4B0A-8A3C-C241FA4447E2}" dateTime="2018-12-21T17:04:02" maxSheetId="2" userName="Дячук" r:id="rId90">
    <sheetIdMap count="1">
      <sheetId val="1"/>
    </sheetIdMap>
  </header>
  <header guid="{20C827BA-BC22-47D1-8AFF-A51A601E807E}" dateTime="2018-12-21T17:06:21" maxSheetId="2" userName="Дячук" r:id="rId91">
    <sheetIdMap count="1">
      <sheetId val="1"/>
    </sheetIdMap>
  </header>
  <header guid="{557E7AA6-3E2D-46EB-A6C3-00692F3C9D3D}" dateTime="2018-12-21T17:09:09" maxSheetId="2" userName="Дячук" r:id="rId92">
    <sheetIdMap count="1">
      <sheetId val="1"/>
    </sheetIdMap>
  </header>
  <header guid="{475653A4-D704-4CD7-9BE5-4255BCFB2E1D}" dateTime="2018-12-21T17:48:40" maxSheetId="2" userName="Маточкина " r:id="rId93" minRId="924">
    <sheetIdMap count="1">
      <sheetId val="1"/>
    </sheetIdMap>
  </header>
  <header guid="{EBCB8F37-2065-48CF-BF8C-C4597AA3595E}" dateTime="2018-12-21T17:49:08" maxSheetId="2" userName="Маточкина " r:id="rId94" minRId="92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год'!$A$1:$I$239</formula>
    <oldFormula>'2018 год'!$A$1:$I$239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" sId="1" numFmtId="4">
    <oc r="G25">
      <v>1210</v>
    </oc>
    <nc r="G25">
      <v>2060</v>
    </nc>
  </rcc>
  <rcc rId="715" sId="1" numFmtId="4">
    <nc r="G29">
      <v>1097.5</v>
    </nc>
  </rcc>
  <rcc rId="716" sId="1" numFmtId="4">
    <oc r="H29">
      <v>1097.5</v>
    </oc>
    <nc r="H29">
      <v>0</v>
    </nc>
  </rcc>
  <rcc rId="717" sId="1" numFmtId="4">
    <oc r="G32">
      <v>13.3</v>
    </oc>
    <nc r="G32">
      <v>136.30000000000001</v>
    </nc>
  </rcc>
  <rcc rId="718" sId="1" numFmtId="4">
    <oc r="G41">
      <v>2465</v>
    </oc>
    <nc r="G41">
      <v>2415</v>
    </nc>
  </rcc>
  <rcc rId="719" sId="1">
    <oc r="H41" t="inlineStr">
      <is>
        <t>-50,0</t>
      </is>
    </oc>
    <nc r="H41" t="inlineStr">
      <is>
        <t>0,0</t>
      </is>
    </nc>
  </rcc>
  <rcc rId="720" sId="1" numFmtId="4">
    <oc r="G56">
      <v>0</v>
    </oc>
    <nc r="G56">
      <v>252.3</v>
    </nc>
  </rcc>
  <rcc rId="721" sId="1" numFmtId="4">
    <oc r="H56">
      <v>252.3</v>
    </oc>
    <nc r="H56">
      <v>0</v>
    </nc>
  </rcc>
  <rcc rId="722" sId="1" numFmtId="4">
    <oc r="G60">
      <v>2764.1</v>
    </oc>
    <nc r="G60">
      <v>2511.8000000000002</v>
    </nc>
  </rcc>
  <rcc rId="723" sId="1">
    <oc r="H60" t="inlineStr">
      <is>
        <t>-252,3</t>
      </is>
    </oc>
    <nc r="H60" t="inlineStr">
      <is>
        <t>0,0</t>
      </is>
    </nc>
  </rcc>
  <rcc rId="724" sId="1" numFmtId="4">
    <oc r="G75">
      <v>0</v>
    </oc>
    <nc r="G75">
      <v>1900</v>
    </nc>
  </rcc>
  <rcc rId="725" sId="1" numFmtId="4">
    <oc r="H75">
      <v>1900</v>
    </oc>
    <nc r="H75">
      <v>0</v>
    </nc>
  </rcc>
  <rcc rId="726" sId="1" numFmtId="4">
    <oc r="G88">
      <v>30</v>
    </oc>
    <nc r="G88">
      <v>36</v>
    </nc>
  </rcc>
  <rcc rId="727" sId="1" numFmtId="4">
    <oc r="H88">
      <v>6</v>
    </oc>
    <nc r="H88">
      <v>0</v>
    </nc>
  </rcc>
  <rcc rId="728" sId="1" numFmtId="4">
    <nc r="G96">
      <v>2750</v>
    </nc>
  </rcc>
  <rcc rId="729" sId="1" numFmtId="4">
    <oc r="H96">
      <v>2750</v>
    </oc>
    <nc r="H96">
      <v>0</v>
    </nc>
  </rcc>
  <rcc rId="730" sId="1" numFmtId="4">
    <oc r="G111">
      <v>3441.3</v>
    </oc>
    <nc r="G111">
      <v>1941.3</v>
    </nc>
  </rcc>
  <rcc rId="731" sId="1" numFmtId="4">
    <nc r="G122">
      <v>6858.6</v>
    </nc>
  </rcc>
  <rcc rId="732" sId="1" numFmtId="4">
    <oc r="H122">
      <v>6858.6</v>
    </oc>
    <nc r="H122">
      <v>0</v>
    </nc>
  </rcc>
  <rcc rId="733" sId="1" numFmtId="4">
    <oc r="G128">
      <v>1517.2</v>
    </oc>
    <nc r="G128">
      <v>953</v>
    </nc>
  </rcc>
  <rcc rId="734" sId="1" numFmtId="4">
    <oc r="H128">
      <v>-564.20000000000005</v>
    </oc>
    <nc r="H128">
      <v>0</v>
    </nc>
  </rcc>
  <rcc rId="735" sId="1" numFmtId="4">
    <oc r="G136">
      <v>1000</v>
    </oc>
    <nc r="G136">
      <v>1440</v>
    </nc>
  </rcc>
  <rcc rId="736" sId="1" numFmtId="4">
    <oc r="H136">
      <v>440</v>
    </oc>
    <nc r="H136">
      <v>0</v>
    </nc>
  </rcc>
  <rcc rId="737" sId="1" numFmtId="4">
    <oc r="G142">
      <v>2735.6</v>
    </oc>
    <nc r="G142">
      <v>4215.6000000000004</v>
    </nc>
  </rcc>
  <rcc rId="738" sId="1" numFmtId="4">
    <oc r="H142">
      <v>1480</v>
    </oc>
    <nc r="H142">
      <v>0</v>
    </nc>
  </rcc>
  <rcc rId="739" sId="1" numFmtId="4">
    <oc r="G147">
      <v>58486.3</v>
    </oc>
    <nc r="G147">
      <v>55705.3</v>
    </nc>
  </rcc>
  <rcc rId="740" sId="1" numFmtId="4">
    <oc r="G151">
      <v>50</v>
    </oc>
    <nc r="G151">
      <v>342.4</v>
    </nc>
  </rcc>
  <rcc rId="741" sId="1">
    <oc r="H151" t="inlineStr">
      <is>
        <t>292,4</t>
      </is>
    </oc>
    <nc r="H151" t="inlineStr">
      <is>
        <t>0,0</t>
      </is>
    </nc>
  </rcc>
  <rcc rId="742" sId="1" numFmtId="4">
    <oc r="G164">
      <v>13430.2</v>
    </oc>
    <nc r="G164">
      <v>22158.3</v>
    </nc>
  </rcc>
  <rcc rId="743" sId="1" numFmtId="4">
    <oc r="G209">
      <v>9794.2000000000007</v>
    </oc>
    <nc r="G209">
      <v>9792.2000000000007</v>
    </nc>
  </rcc>
  <rcc rId="744" sId="1" numFmtId="4">
    <oc r="H209">
      <v>-2</v>
    </oc>
    <nc r="H209">
      <v>0</v>
    </nc>
  </rcc>
  <rcc rId="745" sId="1" numFmtId="4">
    <oc r="G213">
      <v>4545.5</v>
    </oc>
    <nc r="G213">
      <v>4747.5</v>
    </nc>
  </rcc>
  <rcc rId="746" sId="1" numFmtId="4">
    <oc r="H213">
      <f>200+2</f>
    </oc>
    <nc r="H213">
      <v>0</v>
    </nc>
  </rcc>
  <rcc rId="747" sId="1" numFmtId="4">
    <oc r="G225">
      <v>15922.2</v>
    </oc>
    <nc r="G225">
      <v>15918.5</v>
    </nc>
  </rcc>
  <rcc rId="748" sId="1" numFmtId="4">
    <oc r="H225">
      <v>-3.7</v>
    </oc>
    <nc r="H225">
      <v>0</v>
    </nc>
  </rcc>
  <rcc rId="749" sId="1" numFmtId="4">
    <oc r="G229">
      <v>3939.4</v>
    </oc>
    <nc r="G229">
      <v>4305.1000000000004</v>
    </nc>
  </rcc>
  <rcc rId="750" sId="1" numFmtId="4">
    <oc r="H229">
      <f>362+3.7</f>
    </oc>
    <nc r="H229">
      <v>0</v>
    </nc>
  </rcc>
  <rcc rId="751" sId="1" numFmtId="4">
    <oc r="G235">
      <v>9902.1</v>
    </oc>
    <nc r="G235">
      <v>9888</v>
    </nc>
  </rcc>
  <rcc rId="752" sId="1" numFmtId="4">
    <oc r="H235">
      <v>-14.1</v>
    </oc>
    <nc r="H235">
      <v>0</v>
    </nc>
  </rcc>
  <rcc rId="753" sId="1" numFmtId="4">
    <oc r="G239">
      <v>2525.3000000000002</v>
    </oc>
    <nc r="G239">
      <v>3939.4</v>
    </nc>
  </rcc>
  <rcc rId="754" sId="1" numFmtId="4">
    <oc r="H239">
      <f>1400+14.1</f>
    </oc>
    <nc r="H239">
      <v>0</v>
    </nc>
  </rcc>
  <rcc rId="755" sId="1">
    <oc r="H42">
      <f>H50+H69+H43</f>
    </oc>
    <nc r="H42">
      <f>H50+H69+H43</f>
    </nc>
  </rcc>
  <rcc rId="756" sId="1">
    <oc r="H71">
      <f>H76+H80+H72</f>
    </oc>
    <nc r="H71">
      <f>H76+H80+H72</f>
    </nc>
  </rcc>
  <rcc rId="757" sId="1" numFmtId="4">
    <oc r="G79">
      <v>200</v>
    </oc>
    <nc r="G79">
      <v>0</v>
    </nc>
  </rcc>
  <rcc rId="758" sId="1">
    <oc r="H79" t="inlineStr">
      <is>
        <t>-200</t>
      </is>
    </oc>
    <nc r="H79" t="inlineStr">
      <is>
        <t>0,0</t>
      </is>
    </nc>
  </rcc>
  <rcc rId="759" sId="1" numFmtId="4">
    <oc r="G83">
      <v>200</v>
    </oc>
    <nc r="G83">
      <v>0</v>
    </nc>
  </rcc>
  <rcc rId="760" sId="1">
    <oc r="H83" t="inlineStr">
      <is>
        <t>-200</t>
      </is>
    </oc>
    <nc r="H83" t="inlineStr">
      <is>
        <t>0,0</t>
      </is>
    </nc>
  </rcc>
  <rcc rId="761" sId="1" numFmtId="4">
    <nc r="G118">
      <v>564.20000000000005</v>
    </nc>
  </rcc>
  <rcc rId="762" sId="1" numFmtId="4">
    <oc r="H118">
      <v>564.20000000000005</v>
    </oc>
    <nc r="H118">
      <v>0</v>
    </nc>
  </rcc>
  <rcc rId="763" sId="1" numFmtId="4">
    <oc r="G132">
      <v>6858.6</v>
    </oc>
    <nc r="G132">
      <v>0</v>
    </nc>
  </rcc>
  <rcc rId="764" sId="1" numFmtId="4">
    <oc r="H132">
      <v>-6858.6</v>
    </oc>
    <nc r="H132">
      <v>0</v>
    </nc>
  </rcc>
  <rcc rId="765" sId="1" numFmtId="4">
    <oc r="G102">
      <v>2750</v>
    </oc>
    <nc r="G102">
      <v>0</v>
    </nc>
  </rcc>
  <rcc rId="766" sId="1" numFmtId="4">
    <oc r="H102">
      <v>-2750</v>
    </oc>
    <nc r="H102">
      <v>0</v>
    </nc>
  </rcc>
  <rcc rId="767" sId="1">
    <oc r="H111" t="inlineStr">
      <is>
        <t>-1500,0</t>
      </is>
    </oc>
    <nc r="H111" t="inlineStr">
      <is>
        <t>-1046,0</t>
      </is>
    </nc>
  </rcc>
  <rcc rId="768" sId="1" numFmtId="4">
    <oc r="H147">
      <f>-661-100-1480-100-440</f>
    </oc>
    <nc r="H147">
      <v>-472.3</v>
    </nc>
  </rcc>
  <rcc rId="769" sId="1">
    <nc r="H152" t="inlineStr">
      <is>
        <t>400,0</t>
      </is>
    </nc>
  </rcc>
  <rcc rId="770" sId="1" numFmtId="4">
    <oc r="H164">
      <f>-862.2+569.8-356+350+4615+3898.7+512.8</f>
    </oc>
    <nc r="H164">
      <f>406.8-85.8+100+215</f>
    </nc>
  </rcc>
  <rcc rId="771" sId="1" numFmtId="4">
    <oc r="H25">
      <f>650+100+100</f>
    </oc>
    <nc r="H25">
      <v>450</v>
    </nc>
  </rcc>
  <rcc rId="772" sId="1" numFmtId="4">
    <oc r="H32">
      <f>61+62</f>
    </oc>
    <nc r="H32">
      <v>32.299999999999997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286" sId="1">
    <nc r="J29">
      <f>I25+I29</f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dn rId="0" localSheetId="1" customView="1" name="Z_C0DCEFD6_4378_4196_8A52_BBAE8937CBA3_.wvu.Cols" hidden="1" oldHidden="1">
    <oldFormula>'2018 год'!$G:$H</oldFormula>
  </rdn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64" sId="1">
    <oc r="H171">
      <f>H172</f>
    </oc>
    <nc r="H171">
      <f>H172</f>
    </nc>
  </rcc>
  <rcc rId="265" sId="1">
    <oc r="H172">
      <f>H173</f>
    </oc>
    <nc r="H172">
      <f>H173</f>
    </nc>
  </rcc>
  <rcc rId="266" sId="1">
    <oc r="H173">
      <f>H174</f>
    </oc>
    <nc r="H173">
      <f>H174</f>
    </nc>
  </rcc>
  <rfmt sheetId="1" sqref="H174" start="0" length="0">
    <dxf>
      <numFmt numFmtId="167" formatCode="#,##0.0"/>
      <alignment horizontal="right" readingOrder="0"/>
    </dxf>
  </rfmt>
  <rcc rId="267" sId="1" numFmtId="4">
    <nc r="H174">
      <v>-800</v>
    </nc>
  </rcc>
  <rcc rId="268" sId="1">
    <oc r="H175">
      <f>H176</f>
    </oc>
    <nc r="H175">
      <f>H176</f>
    </nc>
  </rcc>
  <rcc rId="269" sId="1">
    <oc r="H176">
      <f>H177</f>
    </oc>
    <nc r="H176">
      <f>H177</f>
    </nc>
  </rcc>
  <rcc rId="270" sId="1">
    <oc r="H177">
      <f>H178</f>
    </oc>
    <nc r="H177">
      <f>H178</f>
    </nc>
  </rcc>
  <rfmt sheetId="1" sqref="H178" start="0" length="0">
    <dxf>
      <numFmt numFmtId="167" formatCode="#,##0.0"/>
      <alignment horizontal="right" readingOrder="0"/>
    </dxf>
  </rfmt>
  <rcc rId="271" sId="1" numFmtId="4">
    <nc r="H178">
      <v>-242.2</v>
    </nc>
  </rcc>
  <rcc rId="272" sId="1" numFmtId="4">
    <oc r="H124">
      <v>-200</v>
    </oc>
    <nc r="H124">
      <f>-200+1042.2</f>
    </nc>
  </rcc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62" sId="1">
    <nc r="H76" t="inlineStr">
      <is>
        <t>-35,4</t>
      </is>
    </nc>
  </rcc>
  <rcc rId="263" sId="1">
    <nc r="H72" t="inlineStr">
      <is>
        <t>35,4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год'!$A$1:$I$239</formula>
    <oldFormula>'2018 год'!$A$1:$I$239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786" sId="1">
    <oc r="H147">
      <v>-472.3</v>
    </oc>
    <nc r="H147">
      <f>-472.3+9000</f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год'!$A$1:$I$239</formula>
    <oldFormula>'2018 год'!$A$1:$I$225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629" sId="1" odxf="1" dxf="1">
    <oc r="A85" t="inlineStr">
      <is>
        <t>Прочая закупка товаров, работ и услуг для обеспечения государственных (муниципальных) нужд</t>
      </is>
    </oc>
    <nc r="A85" t="inlineStr">
      <is>
        <t>Прочая закупка товаров, работ и услуг</t>
      </is>
    </nc>
    <odxf>
      <font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628" sId="1">
    <oc r="D2" t="inlineStr">
      <is>
        <t xml:space="preserve">к решению Совета городского поселения "Печора" от  2018 года № </t>
      </is>
    </oc>
    <nc r="D2" t="inlineStr">
      <is>
        <t xml:space="preserve">к решению Совета городского поселения "Печора" от    сентября 2018 года №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7" sId="1">
    <oc r="D2" t="inlineStr">
      <is>
        <t xml:space="preserve">к решению Совета городского поселения "Печора" от  апреля 2018 года № </t>
      </is>
    </oc>
    <nc r="D2" t="inlineStr">
      <is>
        <t>к решению Совета городского поселения "Печора" от 27 апреля 2018 года № 4-12/51</t>
      </is>
    </nc>
  </rcc>
  <rcc rId="288" sId="1">
    <oc r="J29">
      <f>I25+I29</f>
    </oc>
    <nc r="J29"/>
  </rcc>
  <rcc rId="289" sId="1">
    <oc r="K109">
      <f>I109+I105</f>
    </oc>
    <nc r="K109"/>
  </rcc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год'!$73:$76,'2018 год'!$195:$198</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668" sId="1">
    <oc r="H147">
      <f>-661-100-1480-100</f>
    </oc>
    <nc r="H147">
      <f>-661-100-1480-100-440</f>
    </nc>
  </rcc>
  <rcc rId="669" sId="1">
    <oc r="H133">
      <f>H134</f>
    </oc>
    <nc r="H133">
      <f>H134</f>
    </nc>
  </rcc>
  <rcc rId="670" sId="1">
    <oc r="H134">
      <f>H135</f>
    </oc>
    <nc r="H134">
      <f>H135</f>
    </nc>
  </rcc>
  <rcc rId="671" sId="1">
    <oc r="H135">
      <f>H136</f>
    </oc>
    <nc r="H135">
      <f>H136</f>
    </nc>
  </rcc>
  <rfmt sheetId="1" sqref="H136" start="0" length="0">
    <dxf>
      <numFmt numFmtId="167" formatCode="#,##0.0"/>
      <fill>
        <patternFill>
          <fgColor indexed="64"/>
        </patternFill>
      </fill>
      <alignment horizontal="right" readingOrder="0"/>
    </dxf>
  </rfmt>
  <rfmt sheetId="1" sqref="H133:H136">
    <dxf>
      <numFmt numFmtId="4" formatCode="#,##0.00"/>
    </dxf>
  </rfmt>
  <rfmt sheetId="1" sqref="H133:H136">
    <dxf>
      <numFmt numFmtId="167" formatCode="#,##0.0"/>
    </dxf>
  </rfmt>
  <rfmt sheetId="1" sqref="H133:H136">
    <dxf>
      <numFmt numFmtId="3" formatCode="#,##0"/>
    </dxf>
  </rfmt>
  <rfmt sheetId="1" sqref="H133:H136">
    <dxf>
      <numFmt numFmtId="4" formatCode="#,##0.00"/>
    </dxf>
  </rfmt>
  <rcc rId="672" sId="1" numFmtId="4">
    <nc r="H136">
      <v>440</v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>
  <rcc rId="285" sId="1">
    <nc r="K109">
      <f>I109+I105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683" sId="1">
    <oc r="D2" t="inlineStr">
      <is>
        <t xml:space="preserve">к решению Совета городского поселения "Печора" от    сентября 2018 года № </t>
      </is>
    </oc>
    <nc r="D2" t="inlineStr">
      <is>
        <t>к решению Совета городского поселения "Печора" от 14 сентября 2018 года № 4-14/66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5" sId="1" numFmtId="4">
    <oc r="H206">
      <v>1097.5</v>
    </oc>
    <nc r="H206"/>
  </rcc>
  <rrc rId="636" sId="1" ref="A27:XFD27" action="insertRow">
    <undo index="0" exp="area" ref3D="1" dr="$G$1:$H$1048576" dn="Z_D5451C69_6188_4AB8_99E1_04D2A5F2965F_.wvu.Cols" sId="1"/>
  </rrc>
  <rrc rId="637" sId="1" ref="A27:XFD27" action="insertRow">
    <undo index="0" exp="area" ref3D="1" dr="$G$1:$H$1048576" dn="Z_D5451C69_6188_4AB8_99E1_04D2A5F2965F_.wvu.Cols" sId="1"/>
  </rrc>
  <rrc rId="638" sId="1" ref="A27:XFD27" action="insertRow">
    <undo index="0" exp="area" ref3D="1" dr="$G$1:$H$1048576" dn="Z_D5451C69_6188_4AB8_99E1_04D2A5F2965F_.wvu.Cols" sId="1"/>
  </rrc>
  <rcc rId="639" sId="1" odxf="1" dxf="1">
    <nc r="B27" t="inlineStr">
      <is>
        <t>920</t>
      </is>
    </nc>
    <odxf>
      <alignment wrapText="0" readingOrder="0"/>
    </odxf>
    <ndxf>
      <alignment wrapText="1" readingOrder="0"/>
    </ndxf>
  </rcc>
  <rcc rId="640" sId="1">
    <nc r="C27" t="inlineStr">
      <is>
        <t>01</t>
      </is>
    </nc>
  </rcc>
  <rcc rId="641" sId="1">
    <nc r="D27" t="inlineStr">
      <is>
        <t>13</t>
      </is>
    </nc>
  </rcc>
  <rcc rId="642" sId="1">
    <nc r="E27" t="inlineStr">
      <is>
        <t>99 0 00 02110</t>
      </is>
    </nc>
  </rcc>
  <rcc rId="643" sId="1" odxf="1" dxf="1">
    <nc r="B28" t="inlineStr">
      <is>
        <t>920</t>
      </is>
    </nc>
    <odxf>
      <alignment wrapText="0" readingOrder="0"/>
    </odxf>
    <ndxf>
      <alignment wrapText="1" readingOrder="0"/>
    </ndxf>
  </rcc>
  <rcc rId="644" sId="1">
    <nc r="C28" t="inlineStr">
      <is>
        <t>01</t>
      </is>
    </nc>
  </rcc>
  <rcc rId="645" sId="1">
    <nc r="D28" t="inlineStr">
      <is>
        <t>13</t>
      </is>
    </nc>
  </rcc>
  <rcc rId="646" sId="1">
    <nc r="E28" t="inlineStr">
      <is>
        <t>99 0 00 02110</t>
      </is>
    </nc>
  </rcc>
  <rcc rId="647" sId="1" odxf="1" dxf="1">
    <nc r="B29" t="inlineStr">
      <is>
        <t>920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648" sId="1" odxf="1" dxf="1">
    <nc r="C29" t="inlineStr">
      <is>
        <t>01</t>
      </is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cc rId="649" sId="1" odxf="1" dxf="1">
    <nc r="D29" t="inlineStr">
      <is>
        <t>13</t>
      </is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cc rId="650" sId="1" odxf="1" dxf="1">
    <nc r="E29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8" tint="0.79998168889431442"/>
        </patternFill>
      </fill>
      <alignment wrapText="0" readingOrder="0"/>
    </ndxf>
  </rcc>
  <rfmt sheetId="1" sqref="A27" start="0" length="0">
    <dxf>
      <numFmt numFmtId="0" formatCode="General"/>
      <alignment horizontal="justify" vertical="top" readingOrder="0"/>
    </dxf>
  </rfmt>
  <rfmt sheetId="1" sqref="A28" start="0" length="0">
    <dxf>
      <numFmt numFmtId="0" formatCode="General"/>
      <alignment horizontal="justify" vertical="top" readingOrder="0"/>
    </dxf>
  </rfmt>
  <rfmt sheetId="1" sqref="A29" start="0" length="0">
    <dxf>
      <font>
        <sz val="11"/>
        <color indexed="8"/>
        <name val="Times New Roman"/>
        <scheme val="none"/>
      </font>
      <numFmt numFmtId="168" formatCode="000000"/>
      <fill>
        <patternFill patternType="solid">
          <bgColor theme="8" tint="0.79998168889431442"/>
        </patternFill>
      </fill>
      <alignment horizontal="justify" readingOrder="0"/>
    </dxf>
  </rfmt>
  <rfmt sheetId="1" sqref="F29" start="0" length="0">
    <dxf>
      <numFmt numFmtId="167" formatCode="#,##0.0"/>
      <fill>
        <patternFill patternType="solid">
          <bgColor theme="8" tint="0.79998168889431442"/>
        </patternFill>
      </fill>
      <alignment horizontal="right" readingOrder="0"/>
    </dxf>
  </rfmt>
  <rfmt sheetId="1" sqref="G29" start="0" length="0">
    <dxf>
      <fill>
        <patternFill>
          <bgColor theme="8" tint="0.79998168889431442"/>
        </patternFill>
      </fill>
      <alignment wrapText="1" readingOrder="0"/>
    </dxf>
  </rfmt>
  <rfmt sheetId="1" sqref="H29" start="0" length="0">
    <dxf>
      <fill>
        <patternFill>
          <bgColor theme="8" tint="0.79998168889431442"/>
        </patternFill>
      </fill>
    </dxf>
  </rfmt>
  <rfmt sheetId="1" sqref="I29" start="0" length="0">
    <dxf>
      <fill>
        <patternFill>
          <bgColor theme="8" tint="0.79998168889431442"/>
        </patternFill>
      </fill>
      <alignment wrapText="1" readingOrder="0"/>
    </dxf>
  </rfmt>
  <rcc rId="651" sId="1" odxf="1" dxf="1">
    <nc r="F27" t="inlineStr">
      <is>
        <t>200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652" sId="1" odxf="1" dxf="1">
    <nc r="F28" t="inlineStr">
      <is>
        <t>240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653" sId="1" odxf="1" dxf="1">
    <nc r="F29" t="inlineStr">
      <is>
        <t>244</t>
      </is>
    </nc>
    <ndxf>
      <numFmt numFmtId="30" formatCode="@"/>
      <fill>
        <patternFill>
          <fgColor indexed="27"/>
        </patternFill>
      </fill>
      <alignment horizontal="center" wrapText="0" readingOrder="0"/>
    </ndxf>
  </rcc>
  <rcc rId="654" sId="1">
    <nc r="A27" t="inlineStr">
      <is>
        <t>Закупка товаров, работ и услуг для государственных (муниципальных) нужд</t>
      </is>
    </nc>
  </rcc>
  <rcc rId="655" sId="1">
    <nc r="A28" t="inlineStr">
      <is>
        <t>Иные закупки товаров, работ и услуг для обеспечения государственных (муниципальных) нужд</t>
      </is>
    </nc>
  </rcc>
  <rcc rId="656" sId="1" odxf="1" dxf="1">
    <nc r="A29" t="inlineStr">
      <is>
        <t>Прочая закупка товаров, работ и услуг</t>
      </is>
    </nc>
    <ndxf>
      <font>
        <sz val="11"/>
        <color indexed="8"/>
        <name val="Times New Roman"/>
        <scheme val="none"/>
      </font>
      <numFmt numFmtId="0" formatCode="General"/>
      <alignment vertical="top" readingOrder="0"/>
    </ndxf>
  </rcc>
  <rcc rId="657" sId="1">
    <oc r="G26">
      <f>G30</f>
    </oc>
    <nc r="G26">
      <f>G30+G27</f>
    </nc>
  </rcc>
  <rcc rId="658" sId="1">
    <oc r="H26">
      <f>H30</f>
    </oc>
    <nc r="H26">
      <f>H30+H27</f>
    </nc>
  </rcc>
  <rcc rId="659" sId="1">
    <oc r="I26">
      <f>I30</f>
    </oc>
    <nc r="I26">
      <f>I30+I27</f>
    </nc>
  </rcc>
  <rcc rId="660" sId="1">
    <nc r="G27">
      <f>G28</f>
    </nc>
  </rcc>
  <rcc rId="661" sId="1">
    <nc r="H27">
      <f>H28</f>
    </nc>
  </rcc>
  <rcc rId="662" sId="1">
    <nc r="I27">
      <f>I28</f>
    </nc>
  </rcc>
  <rcc rId="663" sId="1">
    <nc r="G28">
      <f>G29</f>
    </nc>
  </rcc>
  <rcc rId="664" sId="1">
    <nc r="H28">
      <f>H29</f>
    </nc>
  </rcc>
  <rcc rId="665" sId="1">
    <nc r="I28">
      <f>I29</f>
    </nc>
  </rcc>
  <rcc rId="666" sId="1" odxf="1" dxf="1" numFmtId="4">
    <nc r="H29">
      <v>1097.5</v>
    </nc>
    <ndxf>
      <alignment wrapText="1" readingOrder="0"/>
    </ndxf>
  </rcc>
  <rcc rId="667" sId="1">
    <nc r="I29">
      <f>G29+H29</f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>
  <rcc rId="282" sId="1" numFmtId="4">
    <oc r="H178">
      <v>-242.2</v>
    </oc>
    <nc r="H178"/>
  </rcc>
  <rcc rId="283" sId="1" numFmtId="4">
    <oc r="H174">
      <v>-800</v>
    </oc>
    <nc r="H174"/>
  </rcc>
  <rcc rId="284" sId="1">
    <oc r="H124">
      <f>-200+1042.2</f>
    </oc>
    <nc r="H124">
      <f>-200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fmt sheetId="1" sqref="H152">
    <dxf>
      <alignment horizontal="right" readingOrder="0"/>
    </dxf>
  </rfmt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777" sId="1">
    <oc r="D2" t="inlineStr">
      <is>
        <t>к решению Совета городского поселения "Печора" от 14 сентября 2018 года № 4-14/66</t>
      </is>
    </oc>
    <nc r="D2" t="inlineStr">
      <is>
        <t>к решению Совета городского поселения "Печора" от  ноября 2018 года №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633" sId="1">
    <oc r="H144">
      <f>-661-100-382.5-100</f>
    </oc>
    <nc r="H144">
      <f>-661-100-1480-100</f>
    </nc>
  </rcc>
  <rcc rId="634" sId="1" numFmtId="4">
    <nc r="H206">
      <v>1097.5</v>
    </nc>
  </rcc>
</revisions>
</file>

<file path=xl/revisions/revisionLog151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511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845" sId="1" numFmtId="4">
    <oc r="H147">
      <v>900</v>
    </oc>
    <nc r="H147">
      <v>0</v>
    </nc>
  </rcc>
  <rcv guid="{265E4B74-F87F-4C11-8F36-BD3184BC15DF}" action="delete"/>
  <rdn rId="0" localSheetId="1" customView="1" name="Z_265E4B74_F87F_4C11_8F36_BD3184BC15DF_.wvu.PrintArea" hidden="1" oldHidden="1">
    <formula>'2018 год'!$A$1:$I$225</formula>
    <oldFormula>'2018 год'!$A$1:$I$225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fmt sheetId="1" sqref="F238" start="0" length="0">
    <dxf>
      <fill>
        <patternFill patternType="none">
          <bgColor indexed="65"/>
        </patternFill>
      </fill>
    </dxf>
  </rfmt>
  <rfmt sheetId="1" sqref="F239" start="0" length="0">
    <dxf>
      <fill>
        <patternFill>
          <bgColor theme="8" tint="0.79998168889431442"/>
        </patternFill>
      </fill>
    </dxf>
  </rfmt>
  <rfmt sheetId="1" sqref="A238" start="0" length="0">
    <dxf>
      <fill>
        <patternFill>
          <bgColor theme="0"/>
        </patternFill>
      </fill>
    </dxf>
  </rfmt>
  <rfmt sheetId="1" sqref="A239" start="0" length="0">
    <dxf>
      <fill>
        <patternFill>
          <bgColor theme="8" tint="0.79998168889431442"/>
        </patternFill>
      </fill>
    </dxf>
  </rfmt>
  <rcc rId="679" sId="1">
    <oc r="F239" t="inlineStr">
      <is>
        <t>611</t>
      </is>
    </oc>
    <nc r="F239" t="inlineStr">
      <is>
        <t>621</t>
      </is>
    </nc>
  </rcc>
  <rcc rId="680" sId="1">
    <oc r="A2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81" sId="1">
    <oc r="A238" t="inlineStr">
      <is>
        <t>Субсидии бюджетным учреждениям</t>
      </is>
    </oc>
    <nc r="A238" t="inlineStr">
      <is>
        <t>Субсидии автономным учреждениям</t>
      </is>
    </nc>
  </rcc>
  <rcc rId="682" sId="1">
    <oc r="F238" t="inlineStr">
      <is>
        <t>610</t>
      </is>
    </oc>
    <nc r="F238" t="inlineStr">
      <is>
        <t>620</t>
      </is>
    </nc>
  </rcc>
</revisions>
</file>

<file path=xl/revisions/revisionLog161111.xml><?xml version="1.0" encoding="utf-8"?>
<revisions xmlns="http://schemas.openxmlformats.org/spreadsheetml/2006/main" xmlns:r="http://schemas.openxmlformats.org/officeDocument/2006/relationships">
  <rrc rId="600" sId="1" ref="A81:XFD81" action="deleteRow">
    <undo index="3" exp="ref" v="1" dr="I81" r="I68" sId="1"/>
    <undo index="3" exp="ref" v="1" dr="H81" r="H68" sId="1"/>
    <undo index="3" exp="ref" v="1" dr="G81" r="G68" sId="1"/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Проведение комплексных кадастровых работ</t>
        </is>
      </nc>
      <ndxf>
        <font>
          <sz val="11"/>
          <name val="Times New Roman"/>
          <scheme val="none"/>
        </font>
        <fill>
          <patternFill patternType="none">
            <bgColor indexed="65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81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81" start="0" length="0">
      <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1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Закупка товаров, работ и услуг для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2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3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81">
        <v>0</v>
      </nc>
      <ndxf>
        <font>
          <sz val="11"/>
          <name val="Times New Roman"/>
          <scheme val="none"/>
        </font>
        <numFmt numFmtId="167" formatCode="#,##0.0"/>
        <fill>
          <patternFill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 t="inlineStr">
        <is>
          <t>0,0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G81+H81</f>
      </nc>
      <ndxf>
        <font>
          <sz val="11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cc rId="604" sId="1">
    <oc r="G68">
      <f>G73+G77+#REF!+G69</f>
    </oc>
    <nc r="G68">
      <f>G73+G77+G69</f>
    </nc>
  </rcc>
  <rcc rId="605" sId="1">
    <oc r="H68">
      <f>H73+H77+#REF!+H69</f>
    </oc>
    <nc r="H68">
      <f>H73+H77+H69</f>
    </nc>
  </rcc>
  <rcc rId="606" sId="1">
    <oc r="I68">
      <f>I73+I77+#REF!+I69</f>
    </oc>
    <nc r="I68">
      <f>I73+I77+I69</f>
    </nc>
  </rcc>
  <rcc rId="607" sId="1" numFmtId="4">
    <oc r="H125">
      <v>-564.1</v>
    </oc>
    <nc r="H125">
      <v>-564.20000000000005</v>
    </nc>
  </rcc>
  <rfmt sheetId="1" sqref="H126:H129">
    <dxf>
      <numFmt numFmtId="4" formatCode="#,##0.00"/>
    </dxf>
  </rfmt>
  <rfmt sheetId="1" sqref="H126:H129">
    <dxf>
      <numFmt numFmtId="2" formatCode="0.00"/>
    </dxf>
  </rfmt>
  <rcc rId="608" sId="1" odxf="1" dxf="1" numFmtId="4">
    <oc r="H129" t="inlineStr">
      <is>
        <t>-6858,6</t>
      </is>
    </oc>
    <nc r="H129">
      <v>-6858.6</v>
    </nc>
    <ndxf>
      <numFmt numFmtId="167" formatCode="#,##0.0"/>
    </ndxf>
  </rcc>
  <rcc rId="609" sId="1" odxf="1" dxf="1">
    <oc r="H126">
      <f>H127</f>
    </oc>
    <nc r="H126">
      <f>H127</f>
    </nc>
    <odxf>
      <numFmt numFmtId="2" formatCode="0.00"/>
    </odxf>
    <ndxf>
      <numFmt numFmtId="167" formatCode="#,##0.0"/>
    </ndxf>
  </rcc>
  <rcc rId="610" sId="1" odxf="1" dxf="1">
    <oc r="H127">
      <f>H128</f>
    </oc>
    <nc r="H127">
      <f>H128</f>
    </nc>
    <odxf>
      <numFmt numFmtId="2" formatCode="0.00"/>
    </odxf>
    <ndxf>
      <numFmt numFmtId="167" formatCode="#,##0.0"/>
    </ndxf>
  </rcc>
  <rcc rId="611" sId="1" odxf="1" dxf="1">
    <oc r="H128">
      <f>H129</f>
    </oc>
    <nc r="H128">
      <f>H129</f>
    </nc>
    <odxf>
      <numFmt numFmtId="2" formatCode="0.00"/>
    </odxf>
    <ndxf>
      <numFmt numFmtId="167" formatCode="#,##0.0"/>
    </ndxf>
  </rcc>
  <rcc rId="612" sId="1">
    <oc r="H134">
      <f>H135</f>
    </oc>
    <nc r="H134">
      <f>H135</f>
    </nc>
  </rcc>
  <rcc rId="613" sId="1">
    <oc r="H135">
      <f>H136</f>
    </oc>
    <nc r="H135">
      <f>H136</f>
    </nc>
  </rcc>
  <rcc rId="614" sId="1">
    <oc r="H136">
      <f>H137</f>
    </oc>
    <nc r="H136">
      <f>H137</f>
    </nc>
  </rcc>
  <rcc rId="615" sId="1">
    <oc r="H137">
      <f>H138</f>
    </oc>
    <nc r="H137">
      <f>H138</f>
    </nc>
  </rcc>
  <rcc rId="616" sId="1">
    <oc r="H138">
      <f>H139</f>
    </oc>
    <nc r="H138">
      <f>H139</f>
    </nc>
  </rcc>
  <rfmt sheetId="1" sqref="H139" start="0" length="0">
    <dxf>
      <numFmt numFmtId="167" formatCode="#,##0.0"/>
    </dxf>
  </rfmt>
  <rcc rId="617" sId="1" numFmtId="4">
    <oc r="H139" t="inlineStr">
      <is>
        <t>1480,0</t>
      </is>
    </oc>
    <nc r="H139">
      <v>1480</v>
    </nc>
  </rcc>
  <rrc rId="618" sId="1" ref="A215:XFD215" action="deleteRow">
    <undo index="5" exp="ref" v="1" dr="I215" r="I202" sId="1"/>
    <undo index="5" exp="ref" v="1" dr="H215" r="H202" sId="1"/>
    <undo index="5" exp="ref" v="1" dr="G215" r="G202" sId="1"/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1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19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20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Субсидии бюджетным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610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21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Субсидии бюджетным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15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 t="inlineStr">
        <is>
          <t>0,0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G215+H215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cc rId="622" sId="1">
    <oc r="G202">
      <f>G203+G219+G211+#REF!+G210+G223+G215</f>
    </oc>
    <nc r="G202">
      <f>G203+G219+G211+G210+G223+G215</f>
    </nc>
  </rcc>
  <rcc rId="623" sId="1">
    <oc r="H203">
      <f>H204</f>
    </oc>
    <nc r="H203">
      <f>H204</f>
    </nc>
  </rcc>
  <rcc rId="624" sId="1">
    <oc r="I203">
      <f>I204</f>
    </oc>
    <nc r="I203">
      <f>I204</f>
    </nc>
  </rcc>
  <rcc rId="625" sId="1">
    <oc r="H202">
      <f>H203+H219+H211+#REF!+H210+H223+H215</f>
    </oc>
    <nc r="H202">
      <f>H203+H219+H211+H210+H223+H215</f>
    </nc>
  </rcc>
  <rcc rId="626" sId="1">
    <oc r="I202">
      <f>I203+I219+I211+#REF!+I210+I223+I215</f>
    </oc>
    <nc r="I202">
      <f>I203+I219+I211+I210+I223+I215</f>
    </nc>
  </rcc>
  <rcc rId="627" sId="1" numFmtId="4">
    <oc r="H115">
      <v>564.1</v>
    </oc>
    <nc r="H115">
      <v>564.20000000000005</v>
    </nc>
  </rcc>
</revisions>
</file>

<file path=xl/revisions/revisionLog1611111.xml><?xml version="1.0" encoding="utf-8"?>
<revisions xmlns="http://schemas.openxmlformats.org/spreadsheetml/2006/main" xmlns:r="http://schemas.openxmlformats.org/officeDocument/2006/relationships">
  <rcc rId="598" sId="1">
    <nc r="B53" t="inlineStr">
      <is>
        <t>920</t>
      </is>
    </nc>
  </rcc>
  <rcc rId="599" sId="1" odxf="1" dxf="1">
    <nc r="A72" t="inlineStr">
      <is>
        <t>Прочая закупка товаров, работ и услуг</t>
      </is>
    </nc>
    <odxf>
      <fill>
        <patternFill>
          <bgColor rgb="FFDAEEF3"/>
        </patternFill>
      </fill>
    </odxf>
    <ndxf>
      <fill>
        <patternFill>
          <bgColor theme="8" tint="0.79998168889431442"/>
        </patternFill>
      </fill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841" sId="1" numFmtId="4">
    <oc r="H147">
      <v>0</v>
    </oc>
    <nc r="H147">
      <v>900</v>
    </nc>
  </rcc>
  <rcv guid="{265E4B74-F87F-4C11-8F36-BD3184BC15DF}" action="delete"/>
  <rdn rId="0" localSheetId="1" customView="1" name="Z_265E4B74_F87F_4C11_8F36_BD3184BC15DF_.wvu.PrintArea" hidden="1" oldHidden="1">
    <formula>'2018 год'!$A$1:$I$225</formula>
    <oldFormula>'2018 год'!$A$1:$I$225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807" sId="1">
    <nc r="H19" t="inlineStr">
      <is>
        <t>0,0</t>
      </is>
    </nc>
  </rcc>
  <rcc rId="808" sId="1" numFmtId="4">
    <oc r="G25">
      <v>2060</v>
    </oc>
    <nc r="G25">
      <v>2510</v>
    </nc>
  </rcc>
  <rcc rId="809" sId="1" numFmtId="4">
    <oc r="H25">
      <v>450</v>
    </oc>
    <nc r="H25">
      <v>0</v>
    </nc>
  </rcc>
  <rcc rId="810" sId="1" numFmtId="4">
    <oc r="G32">
      <v>136.30000000000001</v>
    </oc>
    <nc r="G32">
      <v>168.6</v>
    </nc>
  </rcc>
  <rcc rId="811" sId="1" numFmtId="4">
    <oc r="H32">
      <v>32.299999999999997</v>
    </oc>
    <nc r="H32">
      <v>0</v>
    </nc>
  </rcc>
  <rcc rId="812" sId="1" numFmtId="4">
    <nc r="H34">
      <v>0</v>
    </nc>
  </rcc>
  <rcc rId="813" sId="1">
    <nc r="H49" t="inlineStr">
      <is>
        <t>0,0</t>
      </is>
    </nc>
  </rcc>
  <rcc rId="814" sId="1">
    <nc r="H64" t="inlineStr">
      <is>
        <t>0,0</t>
      </is>
    </nc>
  </rcc>
  <rcc rId="815" sId="1">
    <nc r="H68" t="inlineStr">
      <is>
        <t>0,0</t>
      </is>
    </nc>
  </rcc>
  <rcc rId="816" sId="1">
    <nc r="H108" t="inlineStr">
      <is>
        <t>0,0</t>
      </is>
    </nc>
  </rcc>
  <rcc rId="817" sId="1">
    <oc r="H111" t="inlineStr">
      <is>
        <t>-1046,0</t>
      </is>
    </oc>
    <nc r="H111" t="inlineStr">
      <is>
        <t>0,0</t>
      </is>
    </nc>
  </rcc>
  <rcc rId="818" sId="1" numFmtId="4">
    <oc r="G147">
      <v>55705.3</v>
    </oc>
    <nc r="G147">
      <v>64233</v>
    </nc>
  </rcc>
  <rcc rId="819" sId="1" numFmtId="4">
    <oc r="H147">
      <f>-472.3+9000</f>
    </oc>
    <nc r="H147">
      <v>0</v>
    </nc>
  </rcc>
  <rcc rId="820" sId="1">
    <oc r="H152" t="inlineStr">
      <is>
        <t>400,0</t>
      </is>
    </oc>
    <nc r="H152" t="inlineStr">
      <is>
        <t>0,0</t>
      </is>
    </nc>
  </rcc>
  <rcc rId="821" sId="1" numFmtId="4">
    <nc r="H156">
      <v>0</v>
    </nc>
  </rcc>
  <rcc rId="822" sId="1">
    <nc r="H160" t="inlineStr">
      <is>
        <t>0,0</t>
      </is>
    </nc>
  </rcc>
  <rcc rId="823" sId="1" numFmtId="4">
    <oc r="G164">
      <v>22158.3</v>
    </oc>
    <nc r="G164">
      <v>22794.3</v>
    </nc>
  </rcc>
  <rcc rId="824" sId="1" numFmtId="4">
    <oc r="H164">
      <f>406.8-85.8+100+215</f>
    </oc>
    <nc r="H164">
      <v>0</v>
    </nc>
  </rcc>
  <rcc rId="825" sId="1">
    <nc r="H171" t="inlineStr">
      <is>
        <t>0,0</t>
      </is>
    </nc>
  </rcc>
  <rcc rId="826" sId="1">
    <nc r="H177" t="inlineStr">
      <is>
        <t>0,0</t>
      </is>
    </nc>
  </rcc>
  <rcc rId="827" sId="1">
    <nc r="H181" t="inlineStr">
      <is>
        <t>0,0</t>
      </is>
    </nc>
  </rcc>
  <rcc rId="828" sId="1">
    <nc r="H186" t="inlineStr">
      <is>
        <t>0,0</t>
      </is>
    </nc>
  </rcc>
  <rcc rId="829" sId="1">
    <nc r="H190" t="inlineStr">
      <is>
        <t>0,0</t>
      </is>
    </nc>
  </rcc>
  <rcc rId="830" sId="1" numFmtId="4">
    <nc r="H197">
      <v>0</v>
    </nc>
  </rcc>
  <rcc rId="831" sId="1" numFmtId="4">
    <nc r="H201">
      <v>0</v>
    </nc>
  </rcc>
  <rcc rId="832" sId="1" numFmtId="4">
    <nc r="H217">
      <v>0</v>
    </nc>
  </rcc>
  <rcc rId="833" sId="1" numFmtId="4">
    <oc r="G84">
      <f>G85</f>
    </oc>
    <nc r="G84">
      <v>36</v>
    </nc>
  </rcc>
  <rcc rId="834" sId="1" numFmtId="4">
    <oc r="I84">
      <f>I85</f>
    </oc>
    <nc r="I84">
      <v>36</v>
    </nc>
  </rcc>
  <rcc rId="835" sId="1" numFmtId="4">
    <oc r="I83">
      <f>G83+H83</f>
    </oc>
    <nc r="I83">
      <v>0</v>
    </nc>
  </rcc>
  <rcc rId="836" sId="1" numFmtId="4">
    <oc r="G152">
      <v>13200</v>
    </oc>
    <nc r="G152">
      <v>13600</v>
    </nc>
  </rcc>
  <rcc rId="837" sId="1" numFmtId="4">
    <oc r="G111">
      <v>1941.3</v>
    </oc>
    <nc r="G111">
      <v>895.3</v>
    </nc>
  </rcc>
  <rcv guid="{265E4B74-F87F-4C11-8F36-BD3184BC15DF}" action="delete"/>
  <rdn rId="0" localSheetId="1" customView="1" name="Z_265E4B74_F87F_4C11_8F36_BD3184BC15DF_.wvu.PrintArea" hidden="1" oldHidden="1">
    <formula>'2018 год'!$A$1:$I$225</formula>
    <oldFormula>'2018 год'!$A$1:$I$225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год'!$A$8:$F$239</formula>
    <oldFormula>'2018 год'!$A$8:$F$239</oldFormula>
  </rdn>
  <rcv guid="{265E4B74-F87F-4C11-8F36-BD3184BC15DF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год'!$A$1:$I$236</formula>
    <oldFormula>'2018 год'!$A$1:$I$236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год'!$A$8:$F$236</formula>
    <oldFormula>'2018 год'!$A$8:$F$236</oldFormula>
  </rdn>
  <rcv guid="{C0DCEFD6-4378-4196-8A52-BBAE8937CBA3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673" sId="1">
    <nc r="H239">
      <f>1400+14.1</f>
    </nc>
  </rcc>
  <rcc rId="674" sId="1" numFmtId="4">
    <nc r="H235">
      <v>-14.1</v>
    </nc>
  </rcc>
  <rcc rId="675" sId="1" numFmtId="4">
    <nc r="H225">
      <v>-3.7</v>
    </nc>
  </rcc>
  <rcc rId="676" sId="1">
    <nc r="H213">
      <f>200+2</f>
    </nc>
  </rcc>
  <rcc rId="677" sId="1" numFmtId="4">
    <nc r="H209">
      <v>-2</v>
    </nc>
  </rcc>
  <rcc rId="678" sId="1">
    <nc r="H229">
      <f>362+3.7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'2018 год'!$A$1:$I$220</formula>
    <oldFormula>'2018 год'!$A$1:$I$220</oldFormula>
  </rdn>
  <rdn rId="0" localSheetId="1" customView="1" name="Z_D5451C69_6188_4AB8_99E1_04D2A5F2965F_.wvu.Cols" hidden="1" oldHidden="1">
    <formula>'2018 год'!$G:$H</formula>
  </rdn>
  <rdn rId="0" localSheetId="1" customView="1" name="Z_D5451C69_6188_4AB8_99E1_04D2A5F2965F_.wvu.FilterData" hidden="1" oldHidden="1">
    <formula>'2018 год'!$A$8:$F$220</formula>
    <oldFormula>'2018 год'!$A$8:$F$220</oldFormula>
  </rdn>
  <rcv guid="{D5451C69-6188-4AB8-99E1-04D2A5F2965F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2" sId="1">
    <oc r="H41" t="inlineStr">
      <is>
        <t>0,0</t>
      </is>
    </oc>
    <nc r="H41" t="inlineStr">
      <is>
        <t>-360,0</t>
      </is>
    </nc>
  </rcc>
  <rcc rId="863" sId="1">
    <oc r="H160" t="inlineStr">
      <is>
        <t>0,0</t>
      </is>
    </oc>
    <nc r="H160" t="inlineStr">
      <is>
        <t>38,7</t>
      </is>
    </nc>
  </rcc>
  <rfmt sheetId="1" sqref="H160">
    <dxf>
      <alignment horizontal="right" readingOrder="0"/>
    </dxf>
  </rfmt>
  <rcc rId="864" sId="1" numFmtId="4">
    <oc r="H25">
      <v>0</v>
    </oc>
    <nc r="H25">
      <v>130</v>
    </nc>
  </rcc>
  <rcc rId="865" sId="1" numFmtId="4">
    <oc r="H164">
      <v>0</v>
    </oc>
    <nc r="H164">
      <f>-38.7+360+4570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6" sId="1">
    <oc r="H164">
      <f>-38.7+360+4570</f>
    </oc>
    <nc r="H164">
      <f>-38.7+360+4983</f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1" sId="1">
    <oc r="D2" t="inlineStr">
      <is>
        <t>к решению Совета городского поселения "Печора" от  ноября 2018 года №</t>
      </is>
    </oc>
    <nc r="D2" t="inlineStr">
      <is>
        <t>к решению Совета городского поселения "Печора" от  декабря 2018 года №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1:I239">
    <dxf>
      <alignment horizontal="general" readingOrder="0"/>
    </dxf>
  </rfmt>
  <rfmt sheetId="1" sqref="H11:I239">
    <dxf>
      <alignment horizontal="right" readingOrder="0"/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6" sId="1">
    <oc r="D2" t="inlineStr">
      <is>
        <t>к решению Совета городского поселения "Печора" от  декабря 2018 года №</t>
      </is>
    </oc>
    <nc r="D2" t="inlineStr">
      <is>
        <t>к решению Совета городского поселения "Печора" от 21 декабря 2018 года № 4-16/75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" sId="1">
    <oc r="D2" t="inlineStr">
      <is>
        <t>к решению Совета городского поселения "Печора" от 21 декабря 2018 года № 4-16/75</t>
      </is>
    </oc>
    <nc r="D2" t="inlineStr">
      <is>
        <t>к решению Совета городского поселения "Печора" от 21 декабря 2018 года № 4-16/76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2" sId="1" ref="A97:XFD97" action="deleteRow">
    <undo index="0" exp="ref" v="1" dr="I97" r="I90" sId="1"/>
    <undo index="0" exp="ref" v="1" dr="H97" r="H90" sId="1"/>
    <undo index="0" exp="ref" v="1" dr="G97" r="G90" sId="1"/>
    <undo index="0" exp="area" ref3D="1" dr="$G$1:$H$1048576" dn="Z_D5451C69_6188_4AB8_99E1_04D2A5F2965F_.wvu.Cols" sId="1"/>
    <undo index="4" exp="area" ref3D="1" dr="$A$129:$XFD$132" dn="Z_C0DCEFD6_4378_4196_8A52_BBAE8937CBA3_.wvu.Rows" sId="1"/>
    <undo index="2" exp="area" ref3D="1" dr="$A$97:$XFD$102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Муниципальная программа "Жилье, жилищно-коммунальное хозяйство и территориальное развитие МО МР "Печора"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97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rc rId="893" sId="1" ref="A97:XFD97" action="deleteRow">
    <undo index="0" exp="area" ref3D="1" dr="$G$1:$H$1048576" dn="Z_D5451C69_6188_4AB8_99E1_04D2A5F2965F_.wvu.Cols" sId="1"/>
    <undo index="4" exp="area" ref3D="1" dr="$A$128:$XFD$131" dn="Z_C0DCEFD6_4378_4196_8A52_BBAE8937CBA3_.wvu.Rows" sId="1"/>
    <undo index="2" exp="area" ref3D="1" dr="$A$97:$XFD$101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Подпрограмма "Улучшение состояния территорий МО МР "Печора"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97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03 6 00 00000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rc rId="894" sId="1" ref="A97:XFD97" action="deleteRow">
    <undo index="0" exp="area" ref3D="1" dr="$G$1:$H$1048576" dn="Z_D5451C69_6188_4AB8_99E1_04D2A5F2965F_.wvu.Cols" sId="1"/>
    <undo index="4" exp="area" ref3D="1" dr="$A$127:$XFD$130" dn="Z_C0DCEFD6_4378_4196_8A52_BBAE8937CBA3_.wvu.Rows" sId="1"/>
    <undo index="2" exp="area" ref3D="1" dr="$A$97:$XFD$100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Приоритетный проект формирования комфортной городской среды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97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03 6 11 00000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rc rId="895" sId="1" ref="A97:XFD97" action="deleteRow">
    <undo index="0" exp="area" ref3D="1" dr="$G$1:$H$1048576" dn="Z_D5451C69_6188_4AB8_99E1_04D2A5F2965F_.wvu.Cols" sId="1"/>
    <undo index="4" exp="area" ref3D="1" dr="$A$126:$XFD$129" dn="Z_C0DCEFD6_4378_4196_8A52_BBAE8937CBA3_.wvu.Rows" sId="1"/>
    <undo index="2" exp="area" ref3D="1" dr="$A$97:$XFD$99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Закупка товаров, работ и услуг для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97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03 6 11 00000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rc rId="896" sId="1" ref="A97:XFD97" action="deleteRow">
    <undo index="0" exp="area" ref3D="1" dr="$G$1:$H$1048576" dn="Z_D5451C69_6188_4AB8_99E1_04D2A5F2965F_.wvu.Cols" sId="1"/>
    <undo index="4" exp="area" ref3D="1" dr="$A$125:$XFD$128" dn="Z_C0DCEFD6_4378_4196_8A52_BBAE8937CBA3_.wvu.Rows" sId="1"/>
    <undo index="2" exp="area" ref3D="1" dr="$A$97:$XFD$98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97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03 6 11 00000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7">
        <f>H98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I98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rc rId="897" sId="1" ref="A97:XFD97" action="deleteRow">
    <undo index="0" exp="area" ref3D="1" dr="$G$1:$H$1048576" dn="Z_D5451C69_6188_4AB8_99E1_04D2A5F2965F_.wvu.Cols" sId="1"/>
    <undo index="4" exp="area" ref3D="1" dr="$A$124:$XFD$127" dn="Z_C0DCEFD6_4378_4196_8A52_BBAE8937CBA3_.wvu.Rows" sId="1"/>
    <undo index="2" exp="area" ref3D="1" dr="$A$97:$XFD$97" dn="Z_C0DCEFD6_4378_4196_8A52_BBAE8937CBA3_.wvu.Rows" sId="1"/>
    <undo index="0" exp="area" ref3D="1" dr="$G$1:$H$1048576" dn="Z_C0DCEFD6_4378_4196_8A52_BBAE8937CBA3_.wvu.Cols" sId="1"/>
    <rfmt sheetId="1" xfDxf="1" sqref="A97:XFD97" start="0" length="0">
      <dxf>
        <font>
          <name val="Times New Roman"/>
          <scheme val="none"/>
        </font>
      </dxf>
    </rfmt>
    <rcc rId="0" sId="1" dxf="1">
      <nc r="A97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7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7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7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7" t="inlineStr">
        <is>
          <t>03 6 11 00000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7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9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9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7">
        <f>G97+H97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7" start="0" length="0">
      <dxf>
        <numFmt numFmtId="167" formatCode="#,##0.0"/>
      </dxf>
    </rfmt>
    <rfmt sheetId="1" sqref="K97" start="0" length="0">
      <dxf>
        <numFmt numFmtId="167" formatCode="#,##0.0"/>
      </dxf>
    </rfmt>
  </rrc>
  <rcc rId="898" sId="1">
    <oc r="I90">
      <f>#REF!+I91</f>
    </oc>
    <nc r="I90">
      <f>I91</f>
    </nc>
  </rcc>
  <rcv guid="{E021FB0C-A711-4509-BC26-BEE4D6D0121D}" action="delete"/>
  <rdn rId="0" localSheetId="1" customView="1" name="Z_E021FB0C_A711_4509_BC26_BEE4D6D0121D_.wvu.PrintArea" hidden="1" oldHidden="1">
    <formula>'2018 год'!$A$1:$I$225</formula>
    <oldFormula>'2018 год'!$A$4:$I$225</oldFormula>
  </rdn>
  <rdn rId="0" localSheetId="1" customView="1" name="Z_E021FB0C_A711_4509_BC26_BEE4D6D0121D_.wvu.Rows" hidden="1" oldHidden="1">
    <formula>'2018 год'!$76:$83</formula>
  </rdn>
  <rdn rId="0" localSheetId="1" customView="1" name="Z_E021FB0C_A711_4509_BC26_BEE4D6D0121D_.wvu.Cols" hidden="1" oldHidden="1">
    <formula>'2018 год'!$G:$H</formula>
  </rdn>
  <rdn rId="0" localSheetId="1" customView="1" name="Z_E021FB0C_A711_4509_BC26_BEE4D6D0121D_.wvu.FilterData" hidden="1" oldHidden="1">
    <formula>'2018 год'!$A$8:$F$233</formula>
    <oldFormula>'2018 год'!$A$8:$F$225</oldFormula>
  </rdn>
  <rcv guid="{E021FB0C-A711-4509-BC26-BEE4D6D0121D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3" sId="1" ref="A123:XFD123" action="deleteRow">
    <undo index="3" exp="ref" v="1" dr="I123" r="I118" sId="1"/>
    <undo index="3" exp="ref" v="1" dr="H123" r="H118" sId="1"/>
    <undo index="3" exp="ref" v="1" dr="G123" r="G118" sId="1"/>
    <undo index="0" exp="area" ref3D="1" dr="$G$1:$H$1048576" dn="Z_E021FB0C_A711_4509_BC26_BEE4D6D0121D_.wvu.Cols" sId="1"/>
    <undo index="0" exp="area" ref3D="1" dr="$G$1:$H$1048576" dn="Z_D5451C69_6188_4AB8_99E1_04D2A5F2965F_.wvu.Cols" sId="1"/>
    <undo index="4" exp="area" ref3D="1" dr="$A$123:$XFD$126" dn="Z_C0DCEFD6_4378_4196_8A52_BBAE8937CBA3_.wvu.Rows" sId="1"/>
    <undo index="0" exp="area" ref3D="1" dr="$G$1:$H$1048576" dn="Z_C0DCEFD6_4378_4196_8A52_BBAE8937CBA3_.wvu.Cols" sId="1"/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Поддержка муниципальных программ формирования современной городской среды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2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03 6 11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3">
        <f>G124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</rrc>
  <rrc rId="904" sId="1" ref="A123:XFD123" action="deleteRow">
    <undo index="0" exp="area" ref3D="1" dr="$G$1:$H$1048576" dn="Z_E021FB0C_A711_4509_BC26_BEE4D6D0121D_.wvu.Cols" sId="1"/>
    <undo index="0" exp="area" ref3D="1" dr="$G$1:$H$1048576" dn="Z_D5451C69_6188_4AB8_99E1_04D2A5F2965F_.wvu.Cols" sId="1"/>
    <undo index="4" exp="area" ref3D="1" dr="$A$123:$XFD$125" dn="Z_C0DCEFD6_4378_4196_8A52_BBAE8937CBA3_.wvu.Rows" sId="1"/>
    <undo index="0" exp="area" ref3D="1" dr="$G$1:$H$1048576" dn="Z_C0DCEFD6_4378_4196_8A52_BBAE8937CBA3_.wvu.Cols" sId="1"/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Закупка товаров, работ и услуг для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2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03 6 11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</rrc>
  <rrc rId="905" sId="1" ref="A123:XFD123" action="deleteRow">
    <undo index="0" exp="area" ref3D="1" dr="$G$1:$H$1048576" dn="Z_E021FB0C_A711_4509_BC26_BEE4D6D0121D_.wvu.Cols" sId="1"/>
    <undo index="0" exp="area" ref3D="1" dr="$G$1:$H$1048576" dn="Z_D5451C69_6188_4AB8_99E1_04D2A5F2965F_.wvu.Cols" sId="1"/>
    <undo index="4" exp="area" ref3D="1" dr="$A$123:$XFD$124" dn="Z_C0DCEFD6_4378_4196_8A52_BBAE8937CBA3_.wvu.Rows" sId="1"/>
    <undo index="0" exp="area" ref3D="1" dr="$G$1:$H$1048576" dn="Z_C0DCEFD6_4378_4196_8A52_BBAE8937CBA3_.wvu.Cols" sId="1"/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2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03 6 11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</rrc>
  <rrc rId="906" sId="1" ref="A123:XFD123" action="deleteRow">
    <undo index="0" exp="area" ref3D="1" dr="$G$1:$H$1048576" dn="Z_E021FB0C_A711_4509_BC26_BEE4D6D0121D_.wvu.Cols" sId="1"/>
    <undo index="0" exp="area" ref3D="1" dr="$G$1:$H$1048576" dn="Z_D5451C69_6188_4AB8_99E1_04D2A5F2965F_.wvu.Cols" sId="1"/>
    <undo index="4" exp="area" ref3D="1" dr="$A$123:$XFD$123" dn="Z_C0DCEFD6_4378_4196_8A52_BBAE8937CBA3_.wvu.Rows" sId="1"/>
    <undo index="0" exp="area" ref3D="1" dr="$G$1:$H$1048576" dn="Z_C0DCEFD6_4378_4196_8A52_BBAE8937CBA3_.wvu.Cols" sId="1"/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03 6 11 L5550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2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G123+H123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</rrc>
  <rcc rId="907" sId="1">
    <oc r="I118">
      <f>I119+I123+#REF!</f>
    </oc>
    <nc r="I118">
      <f>I119+I123</f>
    </nc>
  </rcc>
  <rcv guid="{E021FB0C-A711-4509-BC26-BEE4D6D0121D}" action="delete"/>
  <rdn rId="0" localSheetId="1" customView="1" name="Z_E021FB0C_A711_4509_BC26_BEE4D6D0121D_.wvu.PrintArea" hidden="1" oldHidden="1">
    <formula>'2018 год'!$A$1:$I$221</formula>
    <oldFormula>'2018 год'!$A$1:$I$221</oldFormula>
  </rdn>
  <rdn rId="0" localSheetId="1" customView="1" name="Z_E021FB0C_A711_4509_BC26_BEE4D6D0121D_.wvu.Rows" hidden="1" oldHidden="1">
    <formula>'2018 год'!$76:$83</formula>
    <oldFormula>'2018 год'!$76:$83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год'!$A$8:$F$229</formula>
    <oldFormula>'2018 год'!$A$8:$F$229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" sId="1" numFmtId="4">
    <oc r="G25">
      <v>1010</v>
    </oc>
    <nc r="G25">
      <v>1210</v>
    </nc>
  </rcc>
  <rcc rId="299" sId="1" numFmtId="4">
    <oc r="H25">
      <v>200</v>
    </oc>
    <nc r="H25">
      <v>0</v>
    </nc>
  </rcc>
  <rcc rId="300" sId="1">
    <oc r="D2" t="inlineStr">
      <is>
        <t>к решению Совета городского поселения "Печора" от 27 апреля 2018 года № 4-12/51</t>
      </is>
    </oc>
    <nc r="D2" t="inlineStr">
      <is>
        <t xml:space="preserve">к решению Совета городского поселения "Печора" от 8 июня 2018 года № </t>
      </is>
    </nc>
  </rcc>
  <rcc rId="301" sId="1" numFmtId="4">
    <oc r="G72">
      <v>164.6</v>
    </oc>
    <nc r="G72">
      <v>200</v>
    </nc>
  </rcc>
  <rcc rId="302" sId="1">
    <oc r="H72" t="inlineStr">
      <is>
        <t>35,4</t>
      </is>
    </oc>
    <nc r="H72" t="inlineStr">
      <is>
        <t>0,0</t>
      </is>
    </nc>
  </rcc>
  <rcc rId="303" sId="1" numFmtId="4">
    <oc r="G98">
      <v>4443.3999999999996</v>
    </oc>
    <nc r="G98">
      <v>3441.3</v>
    </nc>
  </rcc>
  <rcc rId="304" sId="1">
    <oc r="H98" t="inlineStr">
      <is>
        <t>-1002,1</t>
      </is>
    </oc>
    <nc r="H98" t="inlineStr">
      <is>
        <t>0,0</t>
      </is>
    </nc>
  </rcc>
  <rcc rId="305" sId="1" numFmtId="4">
    <oc r="G105">
      <v>1517.1</v>
    </oc>
    <nc r="G105">
      <v>1517.2</v>
    </nc>
  </rcc>
  <rcc rId="306" sId="1" numFmtId="4">
    <oc r="H105">
      <v>0.1</v>
    </oc>
    <nc r="H105">
      <v>0</v>
    </nc>
  </rcc>
  <rcc rId="307" sId="1" numFmtId="4">
    <oc r="G124">
      <v>58686.3</v>
    </oc>
    <nc r="G124">
      <v>58486.3</v>
    </nc>
  </rcc>
  <rcc rId="308" sId="1" numFmtId="4">
    <oc r="H124">
      <f>-200</f>
    </oc>
    <nc r="H124">
      <v>0</v>
    </nc>
  </rcc>
  <rcc rId="309" sId="1" numFmtId="4">
    <nc r="G133">
      <v>1002.1</v>
    </nc>
  </rcc>
  <rcc rId="310" sId="1" numFmtId="4">
    <oc r="H133">
      <v>1002.1</v>
    </oc>
    <nc r="H133">
      <v>0</v>
    </nc>
  </rcc>
  <rcc rId="311" sId="1" numFmtId="4">
    <oc r="G141">
      <v>12477.2</v>
    </oc>
    <nc r="G141">
      <v>13430.2</v>
    </nc>
  </rcc>
  <rcc rId="312" sId="1" numFmtId="4">
    <oc r="H141">
      <v>953</v>
    </oc>
    <nc r="H141">
      <v>0</v>
    </nc>
  </rcc>
  <rcc rId="313" sId="1" numFmtId="4">
    <oc r="G202">
      <v>0</v>
    </oc>
    <nc r="G202">
      <v>275.3</v>
    </nc>
  </rcc>
  <rcc rId="314" sId="1" numFmtId="4">
    <oc r="H202">
      <f>0.3+275</f>
    </oc>
    <nc r="H202">
      <v>0</v>
    </nc>
  </rcc>
  <rcc rId="315" sId="1">
    <oc r="H64">
      <f>H65+H69+H73</f>
    </oc>
    <nc r="H64">
      <f>H65+H69+H73</f>
    </nc>
  </rcc>
  <rcc rId="316" sId="1" numFmtId="4">
    <oc r="G76">
      <v>35.4</v>
    </oc>
    <nc r="G76">
      <v>0</v>
    </nc>
  </rcc>
  <rcc rId="317" sId="1">
    <oc r="H76" t="inlineStr">
      <is>
        <t>-35,4</t>
      </is>
    </oc>
    <nc r="H76" t="inlineStr">
      <is>
        <t>0,0</t>
      </is>
    </nc>
  </rcc>
  <rcc rId="318" sId="1">
    <oc r="H182">
      <f>H183+H203+H191+H195+H190+H207+H199</f>
    </oc>
    <nc r="H182">
      <f>H183+H203+H191+H195+H190+H207+H199</f>
    </nc>
  </rcc>
  <rcc rId="319" sId="1" numFmtId="4">
    <oc r="G198">
      <v>0.3</v>
    </oc>
    <nc r="G198">
      <v>0</v>
    </nc>
  </rcc>
  <rcc rId="320" sId="1">
    <oc r="H198" t="inlineStr">
      <is>
        <t>-0,3</t>
      </is>
    </oc>
    <nc r="H198" t="inlineStr">
      <is>
        <t>0,0</t>
      </is>
    </nc>
  </rcc>
  <rcc rId="321" sId="1">
    <nc r="G130">
      <f>G131</f>
    </nc>
  </rcc>
  <rcc rId="322" sId="1">
    <nc r="G131">
      <f>G132</f>
    </nc>
  </rcc>
  <rcc rId="323" sId="1">
    <nc r="G132">
      <f>G133</f>
    </nc>
  </rcc>
  <rcc rId="324" sId="1">
    <oc r="G120">
      <f>G125+G134+G138+G121</f>
    </oc>
    <nc r="G120">
      <f>G125+G134+G138+G121+G130</f>
    </nc>
  </rcc>
  <rdn rId="0" localSheetId="1" customView="1" name="Z_C0DCEFD6_4378_4196_8A52_BBAE8937CBA3_.wvu.Rows" hidden="1" oldHidden="1">
    <oldFormula>'2018 год'!$73:$76,'2018 год'!$195:$198</oldFormula>
  </rdn>
  <rdn rId="0" localSheetId="1" customView="1" name="Z_C0DCEFD6_4378_4196_8A52_BBAE8937CBA3_.wvu.Cols" hidden="1" oldHidden="1">
    <oldFormula>'2018 год'!$G:$H</oldFormula>
  </rdn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год'!$A$1:$I$229</formula>
    <oldFormula>'2018 год'!$A$1:$I$221</oldFormula>
  </rdn>
  <rdn rId="0" localSheetId="1" customView="1" name="Z_E021FB0C_A711_4509_BC26_BEE4D6D0121D_.wvu.Rows" hidden="1" oldHidden="1">
    <formula>'2018 год'!$76:$83</formula>
    <oldFormula>'2018 год'!$76:$83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год'!$A$8:$F$229</formula>
    <oldFormula>'2018 год'!$A$8:$F$229</oldFormula>
  </rdn>
  <rcv guid="{E021FB0C-A711-4509-BC26-BEE4D6D0121D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год'!$A$1:$I$229</formula>
    <oldFormula>'2018 год'!$A$1:$I$229</oldFormula>
  </rdn>
  <rdn rId="0" localSheetId="1" customView="1" name="Z_E021FB0C_A711_4509_BC26_BEE4D6D0121D_.wvu.Rows" hidden="1" oldHidden="1">
    <formula>'2018 год'!$76:$83</formula>
    <oldFormula>'2018 год'!$76:$83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год'!$A$8:$F$229</formula>
    <oldFormula>'2018 год'!$A$8:$F$229</oldFormula>
  </rdn>
  <rcv guid="{E021FB0C-A711-4509-BC26-BEE4D6D0121D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год'!$A$1:$I$229</formula>
    <oldFormula>'2018 год'!$A$1:$I$229</oldFormula>
  </rdn>
  <rdn rId="0" localSheetId="1" customView="1" name="Z_E021FB0C_A711_4509_BC26_BEE4D6D0121D_.wvu.Rows" hidden="1" oldHidden="1">
    <formula>'2018 год'!$76:$83</formula>
    <oldFormula>'2018 год'!$76:$83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год'!$A$8:$F$229</formula>
    <oldFormula>'2018 год'!$A$8:$F$229</oldFormula>
  </rdn>
  <rcv guid="{E021FB0C-A711-4509-BC26-BEE4D6D0121D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" sId="1">
    <oc r="D2" t="inlineStr">
      <is>
        <t>к решению Совета городского поселения "Печора" от 21 декабря 2018 года № 4-16/76</t>
      </is>
    </oc>
    <nc r="D2" t="inlineStr">
      <is>
        <t>к решению Совета                                                                                                                               городского поселения "Печора"                                                                                                      от 21 декабря 2018 года № 4-16/76</t>
      </is>
    </nc>
  </rcc>
  <rdn rId="0" localSheetId="1" customView="1" name="Z_4BB8910C_C44D_43FE_ACE4_419922501E8B_.wvu.PrintArea" hidden="1" oldHidden="1">
    <formula>'2018 год'!$A$1:$I$229</formula>
  </rdn>
  <rdn rId="0" localSheetId="1" customView="1" name="Z_4BB8910C_C44D_43FE_ACE4_419922501E8B_.wvu.Rows" hidden="1" oldHidden="1">
    <formula>'2018 год'!$76:$83</formula>
  </rdn>
  <rdn rId="0" localSheetId="1" customView="1" name="Z_4BB8910C_C44D_43FE_ACE4_419922501E8B_.wvu.Cols" hidden="1" oldHidden="1">
    <formula>'2018 год'!$G:$H</formula>
  </rdn>
  <rdn rId="0" localSheetId="1" customView="1" name="Z_4BB8910C_C44D_43FE_ACE4_419922501E8B_.wvu.FilterData" hidden="1" oldHidden="1">
    <formula>'2018 год'!$A$8:$F$229</formula>
  </rdn>
  <rcv guid="{4BB8910C-C44D-43FE-ACE4-419922501E8B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9" sId="1">
    <oc r="D5" t="inlineStr">
      <is>
        <t xml:space="preserve">  к решению Совета городского поселения "Печора" от 25 декабря 2017 года № 4-10/44</t>
      </is>
    </oc>
    <nc r="D5" t="inlineStr">
      <is>
        <t xml:space="preserve">  к решению Совета                                                                                                                                                            городского поселения "Печора"                                      от 25 декабря 2017 года № 4-10/44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" sId="1">
    <oc r="I133">
      <f>H133</f>
    </oc>
    <nc r="I133">
      <f>G133+H133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" sId="1">
    <oc r="I109">
      <f>G109+H109</f>
    </oc>
    <nc r="I109">
      <f>G109+H109</f>
    </nc>
  </rcc>
  <rcc rId="332" sId="1">
    <nc r="H109" t="inlineStr">
      <is>
        <t>-6858,6</t>
      </is>
    </nc>
  </rcc>
  <rcc rId="333" sId="1" numFmtId="4">
    <oc r="H105">
      <v>0</v>
    </oc>
    <nc r="H105">
      <v>-564.1</v>
    </nc>
  </rcc>
  <rrc rId="334" sId="1" ref="A100:XFD100" action="insertRow">
    <undo index="0" exp="area" ref3D="1" dr="$G$1:$H$1048576" dn="Z_D5451C69_6188_4AB8_99E1_04D2A5F2965F_.wvu.Cols" sId="1"/>
  </rrc>
  <rrc rId="335" sId="1" ref="A100:XFD100" action="insertRow">
    <undo index="0" exp="area" ref3D="1" dr="$G$1:$H$1048576" dn="Z_D5451C69_6188_4AB8_99E1_04D2A5F2965F_.wvu.Cols" sId="1"/>
  </rrc>
  <rrc rId="336" sId="1" ref="A100:XFD100" action="insertRow">
    <undo index="0" exp="area" ref3D="1" dr="$G$1:$H$1048576" dn="Z_D5451C69_6188_4AB8_99E1_04D2A5F2965F_.wvu.Cols" sId="1"/>
  </rrc>
  <rrc rId="337" sId="1" ref="A100:XFD100" action="insertRow">
    <undo index="0" exp="area" ref3D="1" dr="$G$1:$H$1048576" dn="Z_D5451C69_6188_4AB8_99E1_04D2A5F2965F_.wvu.Cols" sId="1"/>
  </rrc>
  <rrc rId="338" sId="1" ref="A101:XFD101" action="insertRow">
    <undo index="0" exp="area" ref3D="1" dr="$G$1:$H$1048576" dn="Z_D5451C69_6188_4AB8_99E1_04D2A5F2965F_.wvu.Cols" sId="1"/>
  </rrc>
  <rrc rId="339" sId="1" ref="A103:XFD103" action="insertRow">
    <undo index="0" exp="area" ref3D="1" dr="$G$1:$H$1048576" dn="Z_D5451C69_6188_4AB8_99E1_04D2A5F2965F_.wvu.Cols" sId="1"/>
  </rrc>
  <rcc rId="340" sId="1">
    <nc r="B100" t="inlineStr">
      <is>
        <t>920</t>
      </is>
    </nc>
  </rcc>
  <rcc rId="341" sId="1">
    <nc r="C100" t="inlineStr">
      <is>
        <t>05</t>
      </is>
    </nc>
  </rcc>
  <rcc rId="342" sId="1">
    <nc r="D100" t="inlineStr">
      <is>
        <t>03</t>
      </is>
    </nc>
  </rcc>
  <rcc rId="343" sId="1">
    <nc r="B101" t="inlineStr">
      <is>
        <t>920</t>
      </is>
    </nc>
  </rcc>
  <rcc rId="344" sId="1">
    <nc r="C101" t="inlineStr">
      <is>
        <t>05</t>
      </is>
    </nc>
  </rcc>
  <rcc rId="345" sId="1">
    <nc r="D101" t="inlineStr">
      <is>
        <t>03</t>
      </is>
    </nc>
  </rcc>
  <rcc rId="346" sId="1">
    <nc r="B102" t="inlineStr">
      <is>
        <t>920</t>
      </is>
    </nc>
  </rcc>
  <rcc rId="347" sId="1">
    <nc r="C102" t="inlineStr">
      <is>
        <t>05</t>
      </is>
    </nc>
  </rcc>
  <rcc rId="348" sId="1">
    <nc r="D102" t="inlineStr">
      <is>
        <t>03</t>
      </is>
    </nc>
  </rcc>
  <rcc rId="349" sId="1">
    <nc r="B103" t="inlineStr">
      <is>
        <t>920</t>
      </is>
    </nc>
  </rcc>
  <rcc rId="350" sId="1">
    <nc r="C103" t="inlineStr">
      <is>
        <t>05</t>
      </is>
    </nc>
  </rcc>
  <rcc rId="351" sId="1">
    <nc r="D103" t="inlineStr">
      <is>
        <t>03</t>
      </is>
    </nc>
  </rcc>
  <rcc rId="352" sId="1">
    <nc r="B104" t="inlineStr">
      <is>
        <t>920</t>
      </is>
    </nc>
  </rcc>
  <rcc rId="353" sId="1">
    <nc r="C104" t="inlineStr">
      <is>
        <t>05</t>
      </is>
    </nc>
  </rcc>
  <rcc rId="354" sId="1">
    <nc r="D104" t="inlineStr">
      <is>
        <t>03</t>
      </is>
    </nc>
  </rcc>
  <rcc rId="355" sId="1">
    <nc r="B105" t="inlineStr">
      <is>
        <t>920</t>
      </is>
    </nc>
  </rcc>
  <rcc rId="356" sId="1">
    <nc r="C105" t="inlineStr">
      <is>
        <t>05</t>
      </is>
    </nc>
  </rcc>
  <rcc rId="357" sId="1">
    <nc r="D105" t="inlineStr">
      <is>
        <t>03</t>
      </is>
    </nc>
  </rcc>
  <rcc rId="358" sId="1">
    <nc r="A100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nc>
  </rcc>
  <rcc rId="359" sId="1">
    <nc r="E100" t="inlineStr">
      <is>
        <t>02 0 00 00000</t>
      </is>
    </nc>
  </rcc>
  <rcc rId="360" sId="1">
    <nc r="A101" t="inlineStr">
      <is>
        <t>Подпрограмма  «Благоустройство дворовых и общественных территорий городского поселения «Печора»</t>
      </is>
    </nc>
  </rcc>
  <rcc rId="361" sId="1">
    <nc r="E101" t="inlineStr">
      <is>
        <t>02 1 00 00000</t>
      </is>
    </nc>
  </rcc>
  <rcc rId="362" sId="1">
    <nc r="A102" t="inlineStr">
      <is>
        <t>Приоритетный проект «Формирование комфортной городской среды»</t>
      </is>
    </nc>
  </rcc>
  <rcc rId="363" sId="1">
    <nc r="E102" t="inlineStr">
      <is>
        <t>02 1 12 00000</t>
      </is>
    </nc>
  </rcc>
  <rcc rId="364" sId="1">
    <nc r="A103" t="inlineStr">
      <is>
        <t>Поддержка муниципальных программ формирования современной городской среды</t>
      </is>
    </nc>
  </rcc>
  <rcc rId="365" sId="1">
    <nc r="E103" t="inlineStr">
      <is>
        <t>02 1 12 L5550</t>
      </is>
    </nc>
  </rcc>
  <rfmt sheetId="1" sqref="A102:I102">
    <dxf>
      <fill>
        <patternFill>
          <bgColor rgb="FFDAEEF3"/>
        </patternFill>
      </fill>
    </dxf>
  </rfmt>
  <rfmt sheetId="1" sqref="A102:I102">
    <dxf>
      <fill>
        <patternFill patternType="none">
          <bgColor auto="1"/>
        </patternFill>
      </fill>
    </dxf>
  </rfmt>
  <rrc rId="366" sId="1" ref="A103:XFD103" action="insertRow">
    <undo index="0" exp="area" ref3D="1" dr="$G$1:$H$1048576" dn="Z_D5451C69_6188_4AB8_99E1_04D2A5F2965F_.wvu.Cols" sId="1"/>
  </rrc>
  <rrc rId="367" sId="1" ref="A103:XFD103" action="insertRow">
    <undo index="0" exp="area" ref3D="1" dr="$G$1:$H$1048576" dn="Z_D5451C69_6188_4AB8_99E1_04D2A5F2965F_.wvu.Cols" sId="1"/>
  </rrc>
  <rfmt sheetId="1" sqref="A104:I104">
    <dxf>
      <fill>
        <patternFill patternType="solid">
          <bgColor rgb="FFDAEEF3"/>
        </patternFill>
      </fill>
    </dxf>
  </rfmt>
  <rcc rId="368" sId="1">
    <nc r="B103" t="inlineStr">
      <is>
        <t>920</t>
      </is>
    </nc>
  </rcc>
  <rcc rId="369" sId="1">
    <nc r="C103" t="inlineStr">
      <is>
        <t>05</t>
      </is>
    </nc>
  </rcc>
  <rcc rId="370" sId="1">
    <nc r="D103" t="inlineStr">
      <is>
        <t>03</t>
      </is>
    </nc>
  </rcc>
  <rcc rId="371" sId="1">
    <nc r="E103" t="inlineStr">
      <is>
        <t>02 1 12 00000</t>
      </is>
    </nc>
  </rcc>
  <rrc rId="372" sId="1" ref="A103:XFD103" action="insertRow">
    <undo index="0" exp="area" ref3D="1" dr="$G$1:$H$1048576" dn="Z_D5451C69_6188_4AB8_99E1_04D2A5F2965F_.wvu.Cols" sId="1"/>
  </rrc>
  <rcc rId="373" sId="1">
    <nc r="F104" t="inlineStr">
      <is>
        <t>240</t>
      </is>
    </nc>
  </rcc>
  <rcc rId="374" sId="1">
    <nc r="F103" t="inlineStr">
      <is>
        <t>200</t>
      </is>
    </nc>
  </rcc>
  <rcc rId="375" sId="1">
    <nc r="F105" t="inlineStr">
      <is>
        <t>244</t>
      </is>
    </nc>
  </rcc>
  <rcc rId="376" sId="1">
    <nc r="B103" t="inlineStr">
      <is>
        <t>920</t>
      </is>
    </nc>
  </rcc>
  <rcc rId="377" sId="1">
    <nc r="C103" t="inlineStr">
      <is>
        <t>05</t>
      </is>
    </nc>
  </rcc>
  <rcc rId="378" sId="1">
    <nc r="D103" t="inlineStr">
      <is>
        <t>03</t>
      </is>
    </nc>
  </rcc>
  <rcc rId="379" sId="1">
    <nc r="E103" t="inlineStr">
      <is>
        <t>02 1 12 00000</t>
      </is>
    </nc>
  </rcc>
  <rcc rId="380" sId="1">
    <nc r="B105" t="inlineStr">
      <is>
        <t>920</t>
      </is>
    </nc>
  </rcc>
  <rcc rId="381" sId="1">
    <nc r="C105" t="inlineStr">
      <is>
        <t>05</t>
      </is>
    </nc>
  </rcc>
  <rcc rId="382" sId="1">
    <nc r="D105" t="inlineStr">
      <is>
        <t>03</t>
      </is>
    </nc>
  </rcc>
  <rcc rId="383" sId="1">
    <nc r="E105" t="inlineStr">
      <is>
        <t>02 1 12 00000</t>
      </is>
    </nc>
  </rcc>
  <rcc rId="384" sId="1">
    <nc r="A103" t="inlineStr">
      <is>
        <t>Закупка товаров, работ и услуг для государственных (муниципальных) нужд</t>
      </is>
    </nc>
  </rcc>
  <rcc rId="385" sId="1">
    <nc r="A104" t="inlineStr">
      <is>
        <t>Иные закупки товаров, работ и услуг для обеспечения государственных (муниципальных) нужд</t>
      </is>
    </nc>
  </rcc>
  <rcc rId="386" sId="1">
    <nc r="A105" t="inlineStr">
      <is>
        <t>Прочая закупка товаров, работ и услуг</t>
      </is>
    </nc>
  </rcc>
  <rcc rId="387" sId="1">
    <nc r="E107" t="inlineStr">
      <is>
        <t>02 1 12 L5550</t>
      </is>
    </nc>
  </rcc>
  <rcc rId="388" sId="1">
    <nc r="E108" t="inlineStr">
      <is>
        <t>02 1 12 L5550</t>
      </is>
    </nc>
  </rcc>
  <rrc rId="389" sId="1" ref="A108:XFD108" action="insertRow">
    <undo index="0" exp="area" ref3D="1" dr="$G$1:$H$1048576" dn="Z_D5451C69_6188_4AB8_99E1_04D2A5F2965F_.wvu.Cols" sId="1"/>
  </rrc>
  <rcc rId="390" sId="1">
    <nc r="B108" t="inlineStr">
      <is>
        <t>920</t>
      </is>
    </nc>
  </rcc>
  <rcc rId="391" sId="1">
    <nc r="C108" t="inlineStr">
      <is>
        <t>05</t>
      </is>
    </nc>
  </rcc>
  <rcc rId="392" sId="1">
    <nc r="D108" t="inlineStr">
      <is>
        <t>03</t>
      </is>
    </nc>
  </rcc>
  <rcc rId="393" sId="1">
    <nc r="E108" t="inlineStr">
      <is>
        <t>02 1 12 L5550</t>
      </is>
    </nc>
  </rcc>
  <rcc rId="394" sId="1">
    <nc r="F107" t="inlineStr">
      <is>
        <t>200</t>
      </is>
    </nc>
  </rcc>
  <rcc rId="395" sId="1">
    <nc r="F108" t="inlineStr">
      <is>
        <t>240</t>
      </is>
    </nc>
  </rcc>
  <rcc rId="396" sId="1">
    <nc r="F109" t="inlineStr">
      <is>
        <t>244</t>
      </is>
    </nc>
  </rcc>
  <rfmt sheetId="1" sqref="A109:I109">
    <dxf>
      <fill>
        <patternFill>
          <bgColor rgb="FFDAEEF3"/>
        </patternFill>
      </fill>
    </dxf>
  </rfmt>
  <rcc rId="397" sId="1">
    <nc r="A107" t="inlineStr">
      <is>
        <t>Закупка товаров, работ и услуг для государственных (муниципальных) нужд</t>
      </is>
    </nc>
  </rcc>
  <rcc rId="398" sId="1">
    <nc r="A108" t="inlineStr">
      <is>
        <t>Иные закупки товаров, работ и услуг для обеспечения государственных (муниципальных) нужд</t>
      </is>
    </nc>
  </rcc>
  <rcc rId="399" sId="1">
    <nc r="A109" t="inlineStr">
      <is>
        <t>Прочая закупка товаров, работ и услуг</t>
      </is>
    </nc>
  </rcc>
  <rcc rId="400" sId="1">
    <nc r="G100">
      <f>G101</f>
    </nc>
  </rcc>
  <rcc rId="401" sId="1">
    <nc r="I100">
      <f>I101</f>
    </nc>
  </rcc>
  <rcc rId="402" sId="1">
    <nc r="G101">
      <f>G102+G106</f>
    </nc>
  </rcc>
  <rcc rId="403" sId="1">
    <nc r="G102">
      <f>G103</f>
    </nc>
  </rcc>
  <rcc rId="404" sId="1">
    <nc r="G103">
      <f>G104</f>
    </nc>
  </rcc>
  <rcc rId="405" sId="1">
    <nc r="G104">
      <f>G105</f>
    </nc>
  </rcc>
  <rcc rId="406" sId="1">
    <nc r="I101">
      <f>I102+I106</f>
    </nc>
  </rcc>
  <rcc rId="407" sId="1">
    <nc r="I102">
      <f>I103</f>
    </nc>
  </rcc>
  <rcc rId="408" sId="1">
    <nc r="I103">
      <f>I104</f>
    </nc>
  </rcc>
  <rcc rId="409" sId="1">
    <nc r="I104">
      <f>I105</f>
    </nc>
  </rcc>
  <rcc rId="410" sId="1">
    <nc r="I105">
      <f>G105+H105</f>
    </nc>
  </rcc>
  <rcc rId="411" sId="1">
    <nc r="G106">
      <f>G107</f>
    </nc>
  </rcc>
  <rcc rId="412" sId="1">
    <nc r="G107">
      <f>G108</f>
    </nc>
  </rcc>
  <rcc rId="413" sId="1">
    <nc r="G108">
      <f>G109</f>
    </nc>
  </rcc>
  <rcc rId="414" sId="1">
    <nc r="I106">
      <f>I107</f>
    </nc>
  </rcc>
  <rcc rId="415" sId="1">
    <nc r="I107">
      <f>I108</f>
    </nc>
  </rcc>
  <rcc rId="416" sId="1">
    <nc r="I108">
      <f>I109</f>
    </nc>
  </rcc>
  <rcc rId="417" sId="1">
    <nc r="I109">
      <f>G109+H109</f>
    </nc>
  </rcc>
  <rcc rId="418" sId="1">
    <oc r="G99">
      <f>G130+G124+G110</f>
    </oc>
    <nc r="G99">
      <f>G130+G124+G110+G100</f>
    </nc>
  </rcc>
  <rcc rId="419" sId="1">
    <oc r="I99">
      <f>I130+I124+I110</f>
    </oc>
    <nc r="I99">
      <f>I130+I124+I110+I100</f>
    </nc>
  </rcc>
  <rcc rId="420" sId="1" numFmtId="4">
    <nc r="H109">
      <v>6858.6</v>
    </nc>
  </rcc>
  <rcc rId="421" sId="1" numFmtId="4">
    <nc r="H105">
      <v>564.1</v>
    </nc>
  </rcc>
  <rcc rId="422" sId="1">
    <nc r="H100">
      <f>H101</f>
    </nc>
  </rcc>
  <rcc rId="423" sId="1">
    <nc r="H101">
      <f>H102+H106</f>
    </nc>
  </rcc>
  <rcc rId="424" sId="1">
    <nc r="H102">
      <f>H103</f>
    </nc>
  </rcc>
  <rcc rId="425" sId="1">
    <nc r="H103">
      <f>H104</f>
    </nc>
  </rcc>
  <rcc rId="426" sId="1">
    <nc r="H104">
      <f>H105</f>
    </nc>
  </rcc>
  <rcc rId="427" sId="1">
    <nc r="H106">
      <f>H107</f>
    </nc>
  </rcc>
  <rcc rId="428" sId="1">
    <nc r="H107">
      <f>H108</f>
    </nc>
  </rcc>
  <rcc rId="429" sId="1">
    <nc r="H108">
      <f>H109</f>
    </nc>
  </rcc>
  <rcc rId="430" sId="1">
    <oc r="H99">
      <f>H130+H124+H110</f>
    </oc>
    <nc r="H99">
      <f>H130+H124+H110+H100</f>
    </nc>
  </rcc>
  <rcc rId="431" sId="1" numFmtId="4">
    <nc r="H89">
      <v>-2750</v>
    </nc>
  </rcc>
  <rrc rId="432" sId="1" ref="A84:XFD84" action="insertRow">
    <undo index="0" exp="area" ref3D="1" dr="$G$1:$H$1048576" dn="Z_D5451C69_6188_4AB8_99E1_04D2A5F2965F_.wvu.Cols" sId="1"/>
  </rrc>
  <rrc rId="433" sId="1" ref="A84:XFD84" action="insertRow">
    <undo index="0" exp="area" ref3D="1" dr="$G$1:$H$1048576" dn="Z_D5451C69_6188_4AB8_99E1_04D2A5F2965F_.wvu.Cols" sId="1"/>
  </rrc>
  <rrc rId="434" sId="1" ref="A84:XFD84" action="insertRow">
    <undo index="0" exp="area" ref3D="1" dr="$G$1:$H$1048576" dn="Z_D5451C69_6188_4AB8_99E1_04D2A5F2965F_.wvu.Cols" sId="1"/>
  </rrc>
  <rrc rId="435" sId="1" ref="A84:XFD84" action="insertRow">
    <undo index="0" exp="area" ref3D="1" dr="$G$1:$H$1048576" dn="Z_D5451C69_6188_4AB8_99E1_04D2A5F2965F_.wvu.Cols" sId="1"/>
  </rrc>
  <rfmt sheetId="1" sqref="A87:I87">
    <dxf>
      <fill>
        <patternFill>
          <bgColor rgb="FFDAEEF3"/>
        </patternFill>
      </fill>
    </dxf>
  </rfmt>
  <rcc rId="436" sId="1">
    <nc r="B84" t="inlineStr">
      <is>
        <t>920</t>
      </is>
    </nc>
  </rcc>
  <rcc rId="437" sId="1">
    <nc r="D84" t="inlineStr">
      <is>
        <t>01</t>
      </is>
    </nc>
  </rcc>
  <rcc rId="438" sId="1">
    <nc r="C84" t="inlineStr">
      <is>
        <t>05</t>
      </is>
    </nc>
  </rcc>
  <rcc rId="439" sId="1">
    <nc r="B85" t="inlineStr">
      <is>
        <t>920</t>
      </is>
    </nc>
  </rcc>
  <rcc rId="440" sId="1">
    <nc r="C85" t="inlineStr">
      <is>
        <t>05</t>
      </is>
    </nc>
  </rcc>
  <rcc rId="441" sId="1">
    <nc r="D85" t="inlineStr">
      <is>
        <t>01</t>
      </is>
    </nc>
  </rcc>
  <rcc rId="442" sId="1">
    <nc r="B86" t="inlineStr">
      <is>
        <t>920</t>
      </is>
    </nc>
  </rcc>
  <rcc rId="443" sId="1">
    <nc r="B87" t="inlineStr">
      <is>
        <t>920</t>
      </is>
    </nc>
  </rcc>
  <rcc rId="444" sId="1">
    <nc r="C87" t="inlineStr">
      <is>
        <t>05</t>
      </is>
    </nc>
  </rcc>
  <rcc rId="445" sId="1">
    <nc r="D87" t="inlineStr">
      <is>
        <t>01</t>
      </is>
    </nc>
  </rcc>
  <rcc rId="446" sId="1">
    <nc r="D86" t="inlineStr">
      <is>
        <t>01</t>
      </is>
    </nc>
  </rcc>
  <rcc rId="447" sId="1">
    <nc r="C86" t="inlineStr">
      <is>
        <t>05</t>
      </is>
    </nc>
  </rcc>
  <rcc rId="448" sId="1">
    <nc r="E87" t="inlineStr">
      <is>
        <t>02 1 12 00000</t>
      </is>
    </nc>
  </rcc>
  <rcc rId="449" sId="1">
    <nc r="F87" t="inlineStr">
      <is>
        <t>244</t>
      </is>
    </nc>
  </rcc>
  <rcc rId="450" sId="1">
    <nc r="E86" t="inlineStr">
      <is>
        <t>02 1 12 00000</t>
      </is>
    </nc>
  </rcc>
  <rcc rId="451" sId="1">
    <nc r="F86" t="inlineStr">
      <is>
        <t>240</t>
      </is>
    </nc>
  </rcc>
  <rcc rId="452" sId="1">
    <nc r="E85" t="inlineStr">
      <is>
        <t>02 1 12 00000</t>
      </is>
    </nc>
  </rcc>
  <rcc rId="453" sId="1">
    <nc r="F85" t="inlineStr">
      <is>
        <t>200</t>
      </is>
    </nc>
  </rcc>
  <rcc rId="454" sId="1">
    <nc r="E84" t="inlineStr">
      <is>
        <t>02 1 12 00000</t>
      </is>
    </nc>
  </rcc>
  <rrc rId="455" sId="1" ref="A84:XFD84" action="insertRow">
    <undo index="0" exp="area" ref3D="1" dr="$G$1:$H$1048576" dn="Z_D5451C69_6188_4AB8_99E1_04D2A5F2965F_.wvu.Cols" sId="1"/>
  </rrc>
  <rrc rId="456" sId="1" ref="A84:XFD84" action="insertRow">
    <undo index="0" exp="area" ref3D="1" dr="$G$1:$H$1048576" dn="Z_D5451C69_6188_4AB8_99E1_04D2A5F2965F_.wvu.Cols" sId="1"/>
  </rrc>
  <rcc rId="457" sId="1">
    <nc r="B84" t="inlineStr">
      <is>
        <t>920</t>
      </is>
    </nc>
  </rcc>
  <rcc rId="458" sId="1">
    <nc r="C84" t="inlineStr">
      <is>
        <t>05</t>
      </is>
    </nc>
  </rcc>
  <rcc rId="459" sId="1">
    <nc r="D84" t="inlineStr">
      <is>
        <t>01</t>
      </is>
    </nc>
  </rcc>
  <rcc rId="460" sId="1">
    <nc r="B85" t="inlineStr">
      <is>
        <t>920</t>
      </is>
    </nc>
  </rcc>
  <rcc rId="461" sId="1">
    <nc r="C85" t="inlineStr">
      <is>
        <t>05</t>
      </is>
    </nc>
  </rcc>
  <rcc rId="462" sId="1">
    <nc r="D85" t="inlineStr">
      <is>
        <t>01</t>
      </is>
    </nc>
  </rcc>
  <rcc rId="463" sId="1">
    <nc r="E84" t="inlineStr">
      <is>
        <t>02 0 00 00000</t>
      </is>
    </nc>
  </rcc>
  <rcc rId="464" sId="1">
    <nc r="E85" t="inlineStr">
      <is>
        <t>02 1 00 00000</t>
      </is>
    </nc>
  </rcc>
  <rcc rId="465" sId="1">
    <nc r="A84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nc>
  </rcc>
  <rcc rId="466" sId="1">
    <nc r="A85" t="inlineStr">
      <is>
        <t>Подпрограмма  «Благоустройство дворовых и общественных территорий городского поселения «Печора»</t>
      </is>
    </nc>
  </rcc>
  <rcc rId="467" sId="1">
    <nc r="A86" t="inlineStr">
      <is>
        <t>Приоритетный проект «Формирование комфортной городской среды»</t>
      </is>
    </nc>
  </rcc>
  <rcc rId="468" sId="1">
    <nc r="A87" t="inlineStr">
      <is>
        <t>Закупка товаров, работ и услуг для государственных (муниципальных) нужд</t>
      </is>
    </nc>
  </rcc>
  <rcc rId="469" sId="1">
    <nc r="A88" t="inlineStr">
      <is>
        <t>Иные закупки товаров, работ и услуг для обеспечения государственных (муниципальных) нужд</t>
      </is>
    </nc>
  </rcc>
  <rcc rId="470" sId="1">
    <nc r="A89" t="inlineStr">
      <is>
        <t>Прочая закупка товаров, работ и услуг</t>
      </is>
    </nc>
  </rcc>
  <rcc rId="471" sId="1">
    <oc r="G83">
      <f>G90</f>
    </oc>
    <nc r="G83">
      <f>G90+G84</f>
    </nc>
  </rcc>
  <rcc rId="472" sId="1">
    <oc r="H83">
      <f>H90</f>
    </oc>
    <nc r="H83">
      <f>H90+H84</f>
    </nc>
  </rcc>
  <rcc rId="473" sId="1">
    <oc r="I83">
      <f>I90</f>
    </oc>
    <nc r="I83">
      <f>I90+I84</f>
    </nc>
  </rcc>
  <rcc rId="474" sId="1">
    <nc r="G84">
      <f>G85</f>
    </nc>
  </rcc>
  <rcc rId="475" sId="1">
    <nc r="G85">
      <f>G86</f>
    </nc>
  </rcc>
  <rcc rId="476" sId="1">
    <nc r="G86">
      <f>G87</f>
    </nc>
  </rcc>
  <rcc rId="477" sId="1" numFmtId="4">
    <nc r="G87">
      <f>G88</f>
    </nc>
  </rcc>
  <rcc rId="478" sId="1">
    <nc r="G88">
      <f>G89</f>
    </nc>
  </rcc>
  <rcc rId="479" sId="1">
    <nc r="H84">
      <f>H85</f>
    </nc>
  </rcc>
  <rcc rId="480" sId="1">
    <nc r="H85">
      <f>H86</f>
    </nc>
  </rcc>
  <rcc rId="481" sId="1">
    <nc r="H86">
      <f>H87</f>
    </nc>
  </rcc>
  <rcc rId="482" sId="1">
    <nc r="H87">
      <f>H88</f>
    </nc>
  </rcc>
  <rcc rId="483" sId="1">
    <nc r="H88">
      <f>H89</f>
    </nc>
  </rcc>
  <rcc rId="484" sId="1">
    <nc r="I84">
      <f>I85</f>
    </nc>
  </rcc>
  <rcc rId="485" sId="1">
    <nc r="I85">
      <f>I86</f>
    </nc>
  </rcc>
  <rcc rId="486" sId="1">
    <nc r="I86">
      <f>I87</f>
    </nc>
  </rcc>
  <rcc rId="487" sId="1">
    <nc r="I87">
      <f>I88</f>
    </nc>
  </rcc>
  <rcc rId="488" sId="1">
    <nc r="I88">
      <f>I89</f>
    </nc>
  </rcc>
  <rcc rId="489" sId="1">
    <nc r="I89">
      <f>G89+H89</f>
    </nc>
  </rcc>
  <rcc rId="490" sId="1" numFmtId="4">
    <nc r="H89">
      <v>2750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" sId="1">
    <oc r="D2" t="inlineStr">
      <is>
        <t xml:space="preserve">к решению Совета городского поселения "Печора" от 8 июня 2018 года № </t>
      </is>
    </oc>
    <nc r="D2" t="inlineStr">
      <is>
        <t xml:space="preserve">к решению Совета городского поселения "Печора" от  2018 года № </t>
      </is>
    </nc>
  </rcc>
  <rcc rId="492" sId="1">
    <nc r="H144" t="inlineStr">
      <is>
        <t>292,4</t>
      </is>
    </nc>
  </rcc>
  <rcc rId="493" sId="1">
    <nc r="H38" t="inlineStr">
      <is>
        <t>-50,0</t>
      </is>
    </nc>
  </rcc>
  <rfmt sheetId="1" sqref="H38">
    <dxf>
      <alignment horizontal="right" readingOrder="0"/>
    </dxf>
  </rfmt>
  <rcc rId="494" sId="1" numFmtId="4">
    <nc r="H29">
      <v>61</v>
    </nc>
  </rcc>
  <rfmt sheetId="1" sqref="H144">
    <dxf>
      <alignment horizontal="right" readingOrder="0"/>
    </dxf>
  </rfmt>
  <rcc rId="495" sId="1">
    <nc r="H53" t="inlineStr">
      <is>
        <t>-252,3</t>
      </is>
    </nc>
  </rcc>
  <rfmt sheetId="1" sqref="H53">
    <dxf>
      <alignment horizontal="right" readingOrder="0"/>
    </dxf>
  </rfmt>
  <rrc rId="496" sId="1" ref="A50:XFD50" action="insertRow">
    <undo index="0" exp="area" ref3D="1" dr="$G$1:$H$1048576" dn="Z_D5451C69_6188_4AB8_99E1_04D2A5F2965F_.wvu.Cols" sId="1"/>
  </rrc>
  <rrc rId="497" sId="1" ref="A50:XFD50" action="insertRow">
    <undo index="0" exp="area" ref3D="1" dr="$G$1:$H$1048576" dn="Z_D5451C69_6188_4AB8_99E1_04D2A5F2965F_.wvu.Cols" sId="1"/>
  </rrc>
  <rrc rId="498" sId="1" ref="A50:XFD50" action="insertRow">
    <undo index="0" exp="area" ref3D="1" dr="$G$1:$H$1048576" dn="Z_D5451C69_6188_4AB8_99E1_04D2A5F2965F_.wvu.Cols" sId="1"/>
  </rrc>
  <rcc rId="499" sId="1">
    <nc r="F52" t="inlineStr">
      <is>
        <t>244</t>
      </is>
    </nc>
  </rcc>
  <rfmt sheetId="1" sqref="A52:XFD52">
    <dxf>
      <fill>
        <patternFill>
          <bgColor rgb="FFDAEEF3"/>
        </patternFill>
      </fill>
    </dxf>
  </rfmt>
  <rcc rId="500" sId="1">
    <nc r="E52" t="inlineStr">
      <is>
        <t>03 3 13 00000</t>
      </is>
    </nc>
  </rcc>
  <rcc rId="501" sId="1">
    <nc r="I52">
      <f>G52+H52</f>
    </nc>
  </rcc>
  <rcc rId="502" sId="1" numFmtId="4">
    <nc r="H52">
      <v>252.3</v>
    </nc>
  </rcc>
  <rcc rId="503" sId="1" numFmtId="4">
    <nc r="G52">
      <v>0</v>
    </nc>
  </rcc>
  <rcc rId="504" sId="1">
    <nc r="F51" t="inlineStr">
      <is>
        <t>240</t>
      </is>
    </nc>
  </rcc>
  <rcc rId="505" sId="1">
    <nc r="F50" t="inlineStr">
      <is>
        <t>200</t>
      </is>
    </nc>
  </rcc>
  <rrc rId="506" sId="1" ref="A50:XFD50" action="insertRow">
    <undo index="0" exp="area" ref3D="1" dr="$G$1:$H$1048576" dn="Z_D5451C69_6188_4AB8_99E1_04D2A5F2965F_.wvu.Cols" sId="1"/>
  </rrc>
  <rcc rId="507" sId="1">
    <nc r="E50" t="inlineStr">
      <is>
        <t>03 3 13 00000</t>
      </is>
    </nc>
  </rcc>
  <rcc rId="508" sId="1">
    <nc r="E51" t="inlineStr">
      <is>
        <t>03 3 13 00000</t>
      </is>
    </nc>
  </rcc>
  <rcc rId="509" sId="1">
    <nc r="E52" t="inlineStr">
      <is>
        <t>03 3 13 00000</t>
      </is>
    </nc>
  </rcc>
  <rcc rId="510" sId="1">
    <nc r="C50" t="inlineStr">
      <is>
        <t>04</t>
      </is>
    </nc>
  </rcc>
  <rcc rId="511" sId="1">
    <nc r="D50" t="inlineStr">
      <is>
        <t>09</t>
      </is>
    </nc>
  </rcc>
  <rcc rId="512" sId="1">
    <nc r="C51" t="inlineStr">
      <is>
        <t>04</t>
      </is>
    </nc>
  </rcc>
  <rcc rId="513" sId="1">
    <nc r="D51" t="inlineStr">
      <is>
        <t>09</t>
      </is>
    </nc>
  </rcc>
  <rcc rId="514" sId="1">
    <nc r="D52" t="inlineStr">
      <is>
        <t>09</t>
      </is>
    </nc>
  </rcc>
  <rcc rId="515" sId="1">
    <nc r="C52" t="inlineStr">
      <is>
        <t>04</t>
      </is>
    </nc>
  </rcc>
  <rcc rId="516" sId="1">
    <nc r="C53" t="inlineStr">
      <is>
        <t>04</t>
      </is>
    </nc>
  </rcc>
  <rcc rId="517" sId="1">
    <nc r="D53" t="inlineStr">
      <is>
        <t>09</t>
      </is>
    </nc>
  </rcc>
  <rcc rId="518" sId="1">
    <nc r="A53" t="inlineStr">
      <is>
        <t>Прочая закупка товаров, работ и услуг</t>
      </is>
    </nc>
  </rcc>
  <rcc rId="519" sId="1">
    <nc r="A52" t="inlineStr">
      <is>
        <t>Иные закупки товаров, работ и услуг для обеспечения государственных (муниципальных) нужд</t>
      </is>
    </nc>
  </rcc>
  <rcc rId="520" sId="1">
    <nc r="A51" t="inlineStr">
      <is>
        <t>Закупка товаров, работ и услуг для государственных (муниципальных) нужд</t>
      </is>
    </nc>
  </rcc>
  <rcc rId="521" sId="1">
    <nc r="A50" t="inlineStr">
      <is>
        <t>Содержание автомобильных дорог общего пользования местного значения</t>
      </is>
    </nc>
  </rcc>
  <rcc rId="522" sId="1">
    <nc r="B50" t="inlineStr">
      <is>
        <t>920</t>
      </is>
    </nc>
  </rcc>
  <rcc rId="523" sId="1">
    <nc r="B51" t="inlineStr">
      <is>
        <t>920</t>
      </is>
    </nc>
  </rcc>
  <rcc rId="524" sId="1">
    <nc r="B52" t="inlineStr">
      <is>
        <t>920</t>
      </is>
    </nc>
  </rcc>
  <rcc rId="525" sId="1">
    <nc r="G51">
      <f>G52</f>
    </nc>
  </rcc>
  <rcc rId="526" sId="1">
    <nc r="G52">
      <f>G53</f>
    </nc>
  </rcc>
  <rcc rId="527" sId="1">
    <nc r="H51">
      <f>H52</f>
    </nc>
  </rcc>
  <rcc rId="528" sId="1">
    <nc r="H52">
      <f>H53</f>
    </nc>
  </rcc>
  <rcc rId="529" sId="1">
    <nc r="I51">
      <f>I52</f>
    </nc>
  </rcc>
  <rcc rId="530" sId="1">
    <nc r="I52">
      <f>I53</f>
    </nc>
  </rcc>
  <rcc rId="531" sId="1">
    <nc r="G50">
      <f>G52</f>
    </nc>
  </rcc>
  <rcc rId="532" sId="1">
    <oc r="G48">
      <f>G49</f>
    </oc>
    <nc r="G48">
      <f>G49</f>
    </nc>
  </rcc>
  <rcc rId="533" sId="1">
    <oc r="G49">
      <f>G54+G62+G58</f>
    </oc>
    <nc r="G49">
      <f>G54+G62+G58+G51</f>
    </nc>
  </rcc>
  <rcc rId="534" sId="1">
    <nc r="H50">
      <f>H52</f>
    </nc>
  </rcc>
  <rcc rId="535" sId="1">
    <nc r="I50">
      <f>I52</f>
    </nc>
  </rcc>
  <rcc rId="536" sId="1">
    <oc r="I48">
      <f>I49</f>
    </oc>
    <nc r="I48">
      <f>I49</f>
    </nc>
  </rcc>
  <rcc rId="537" sId="1">
    <oc r="I49">
      <f>I54+I62+I58</f>
    </oc>
    <nc r="I49">
      <f>I54+I62+I58+I50</f>
    </nc>
  </rcc>
  <rcc rId="538" sId="1">
    <oc r="H47">
      <f>H48</f>
    </oc>
    <nc r="H47">
      <f>H48</f>
    </nc>
  </rcc>
  <rcc rId="539" sId="1">
    <oc r="H48">
      <f>H49</f>
    </oc>
    <nc r="H48">
      <f>H49</f>
    </nc>
  </rcc>
  <rcc rId="540" sId="1">
    <oc r="H49">
      <f>H54+H62+H58</f>
    </oc>
    <nc r="H49">
      <f>H54+H62+H58+H50</f>
    </nc>
  </rcc>
  <rcc rId="541" sId="1">
    <nc r="H72" t="inlineStr">
      <is>
        <t>-200</t>
      </is>
    </nc>
  </rcc>
  <rfmt sheetId="1" sqref="H72">
    <dxf>
      <alignment horizontal="right" readingOrder="0"/>
    </dxf>
  </rfmt>
  <rcc rId="542" sId="1">
    <oc r="H76" t="inlineStr">
      <is>
        <t>0,0</t>
      </is>
    </oc>
    <nc r="H76" t="inlineStr">
      <is>
        <t>-200</t>
      </is>
    </nc>
  </rcc>
  <rrc rId="543" sId="1" ref="A69:XFD69" action="insertRow">
    <undo index="0" exp="area" ref3D="1" dr="$G$1:$H$1048576" dn="Z_D5451C69_6188_4AB8_99E1_04D2A5F2965F_.wvu.Cols" sId="1"/>
  </rrc>
  <rrc rId="544" sId="1" ref="A69:XFD69" action="insertRow">
    <undo index="0" exp="area" ref3D="1" dr="$G$1:$H$1048576" dn="Z_D5451C69_6188_4AB8_99E1_04D2A5F2965F_.wvu.Cols" sId="1"/>
  </rrc>
  <rrc rId="545" sId="1" ref="A69:XFD69" action="insertRow">
    <undo index="0" exp="area" ref3D="1" dr="$G$1:$H$1048576" dn="Z_D5451C69_6188_4AB8_99E1_04D2A5F2965F_.wvu.Cols" sId="1"/>
  </rrc>
  <rrc rId="546" sId="1" ref="A69:XFD69" action="insertRow">
    <undo index="0" exp="area" ref3D="1" dr="$G$1:$H$1048576" dn="Z_D5451C69_6188_4AB8_99E1_04D2A5F2965F_.wvu.Cols" sId="1"/>
  </rrc>
  <rfmt sheetId="1" sqref="A72:XFD72">
    <dxf>
      <fill>
        <patternFill>
          <bgColor rgb="FFDAEEF3"/>
        </patternFill>
      </fill>
    </dxf>
  </rfmt>
  <rcc rId="547" sId="1">
    <nc r="B69" t="inlineStr">
      <is>
        <t>920</t>
      </is>
    </nc>
  </rcc>
  <rcc rId="548" sId="1">
    <nc r="B70" t="inlineStr">
      <is>
        <t>920</t>
      </is>
    </nc>
  </rcc>
  <rcc rId="549" sId="1">
    <nc r="B71" t="inlineStr">
      <is>
        <t>920</t>
      </is>
    </nc>
  </rcc>
  <rcc rId="550" sId="1">
    <nc r="B72" t="inlineStr">
      <is>
        <t>920</t>
      </is>
    </nc>
  </rcc>
  <rcc rId="551" sId="1">
    <nc r="C69" t="inlineStr">
      <is>
        <t>04</t>
      </is>
    </nc>
  </rcc>
  <rcc rId="552" sId="1">
    <nc r="C70" t="inlineStr">
      <is>
        <t>04</t>
      </is>
    </nc>
  </rcc>
  <rcc rId="553" sId="1">
    <nc r="C71" t="inlineStr">
      <is>
        <t>04</t>
      </is>
    </nc>
  </rcc>
  <rcc rId="554" sId="1">
    <nc r="C72" t="inlineStr">
      <is>
        <t>04</t>
      </is>
    </nc>
  </rcc>
  <rcc rId="555" sId="1">
    <nc r="D69" t="inlineStr">
      <is>
        <t>12</t>
      </is>
    </nc>
  </rcc>
  <rcc rId="556" sId="1">
    <nc r="D70" t="inlineStr">
      <is>
        <t>12</t>
      </is>
    </nc>
  </rcc>
  <rcc rId="557" sId="1">
    <nc r="D71" t="inlineStr">
      <is>
        <t>12</t>
      </is>
    </nc>
  </rcc>
  <rcc rId="558" sId="1">
    <nc r="D72" t="inlineStr">
      <is>
        <t>12</t>
      </is>
    </nc>
  </rcc>
  <rcc rId="559" sId="1">
    <nc r="E69" t="inlineStr">
      <is>
        <t>03 2 31 00000</t>
      </is>
    </nc>
  </rcc>
  <rcc rId="560" sId="1">
    <nc r="E70" t="inlineStr">
      <is>
        <t>03 2 31 00000</t>
      </is>
    </nc>
  </rcc>
  <rcc rId="561" sId="1">
    <nc r="E71" t="inlineStr">
      <is>
        <t>03 2 31 00000</t>
      </is>
    </nc>
  </rcc>
  <rcc rId="562" sId="1">
    <nc r="E72" t="inlineStr">
      <is>
        <t>03 2 31 00000</t>
      </is>
    </nc>
  </rcc>
  <rcc rId="563" sId="1">
    <nc r="F72" t="inlineStr">
      <is>
        <t>244</t>
      </is>
    </nc>
  </rcc>
  <rcc rId="564" sId="1">
    <nc r="F71" t="inlineStr">
      <is>
        <t>240</t>
      </is>
    </nc>
  </rcc>
  <rcc rId="565" sId="1">
    <nc r="F70" t="inlineStr">
      <is>
        <t>200</t>
      </is>
    </nc>
  </rcc>
  <rcc rId="566" sId="1">
    <nc r="I72">
      <f>G72+H72</f>
    </nc>
  </rcc>
  <rcc rId="567" sId="1" numFmtId="4">
    <nc r="G72">
      <v>0</v>
    </nc>
  </rcc>
  <rcc rId="568" sId="1">
    <nc r="A71" t="inlineStr">
      <is>
        <t>Прочая закупка товаров, работ и услуг</t>
      </is>
    </nc>
  </rcc>
  <rcc rId="569" sId="1">
    <nc r="A70" t="inlineStr">
      <is>
        <t>Иные закупки товаров, работ и услуг для обеспечения государственных (муниципальных) нужд</t>
      </is>
    </nc>
  </rcc>
  <rcc rId="570" sId="1">
    <nc r="A69" t="inlineStr">
      <is>
        <t>Разработка проектов планировки и проектов межевания территорий поселений</t>
      </is>
    </nc>
  </rcc>
  <rcc rId="571" sId="1">
    <nc r="G69">
      <f>G70</f>
    </nc>
  </rcc>
  <rcc rId="572" sId="1">
    <nc r="G70">
      <f>G71</f>
    </nc>
  </rcc>
  <rcc rId="573" sId="1">
    <nc r="G71">
      <f>G72</f>
    </nc>
  </rcc>
  <rcc rId="574" sId="1">
    <nc r="H69">
      <f>H70</f>
    </nc>
  </rcc>
  <rcc rId="575" sId="1">
    <nc r="I69">
      <f>I70</f>
    </nc>
  </rcc>
  <rcc rId="576" sId="1">
    <nc r="H70">
      <f>H71</f>
    </nc>
  </rcc>
  <rcc rId="577" sId="1">
    <nc r="I70">
      <f>I71</f>
    </nc>
  </rcc>
  <rcc rId="578" sId="1">
    <nc r="H71">
      <f>H72</f>
    </nc>
  </rcc>
  <rcc rId="579" sId="1">
    <nc r="I71">
      <f>I72</f>
    </nc>
  </rcc>
  <rcc rId="580" sId="1" numFmtId="4">
    <nc r="H72">
      <v>1900</v>
    </nc>
  </rcc>
  <rcc rId="581" sId="1">
    <oc r="G68">
      <f>G73+G77+G81</f>
    </oc>
    <nc r="G68">
      <f>G73+G77+G81+G69</f>
    </nc>
  </rcc>
  <rcc rId="582" sId="1">
    <oc r="H68">
      <f>H73+H77+H81</f>
    </oc>
    <nc r="H68">
      <f>H73+H77+H81+H69</f>
    </nc>
  </rcc>
  <rcc rId="583" sId="1">
    <oc r="I68">
      <f>I73+I77+I81</f>
    </oc>
    <nc r="I68">
      <f>I73+I77+I81+I69</f>
    </nc>
  </rcc>
  <rcc rId="584" sId="1" numFmtId="4">
    <nc r="H89">
      <v>6</v>
    </nc>
  </rcc>
  <rcc rId="585" sId="1">
    <oc r="H112" t="inlineStr">
      <is>
        <t>0,0</t>
      </is>
    </oc>
    <nc r="H112" t="inlineStr">
      <is>
        <t>-1500,0</t>
      </is>
    </nc>
  </rcc>
  <rcc rId="586" sId="1" numFmtId="4">
    <oc r="H157">
      <v>0</v>
    </oc>
    <nc r="H157"/>
  </rcc>
  <rcc rId="587" sId="1">
    <oc r="H165">
      <v>0</v>
    </oc>
    <nc r="H165">
      <f>-862.2+569.8-356+350</f>
    </nc>
  </rcc>
  <rcc rId="588" sId="1" numFmtId="4">
    <oc r="H148">
      <v>0</v>
    </oc>
    <nc r="H148">
      <f>-661-100</f>
    </nc>
  </rcc>
  <rcc rId="589" sId="1">
    <oc r="H25">
      <v>0</v>
    </oc>
    <nc r="H25">
      <f>650+100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'2018 год'!$A$1:$I$244</formula>
    <oldFormula>'2018 год'!$A$1:$I$244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год'!$A$8:$F$244</formula>
    <oldFormula>'2018 год'!$A$8:$F$244</oldFormula>
  </rdn>
  <rcv guid="{C0DCEFD6-4378-4196-8A52-BBAE8937CBA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H165">
      <f>-862.2+569.8-356+350</f>
    </oc>
    <nc r="H165">
      <f>-862.2+569.8-356+350+4615+3898.7+512.8</f>
    </nc>
  </rcc>
  <rcc rId="594" sId="1">
    <nc r="H143" t="inlineStr">
      <is>
        <t>1480,0</t>
      </is>
    </nc>
  </rcc>
  <rfmt sheetId="1" sqref="H143">
    <dxf>
      <alignment horizontal="right" readingOrder="0"/>
    </dxf>
  </rfmt>
  <rcc rId="595" sId="1">
    <oc r="H148">
      <f>-661-100</f>
    </oc>
    <nc r="H148">
      <f>-661-100-382.5-100</f>
    </nc>
  </rcc>
  <rcc rId="596" sId="1">
    <oc r="H25">
      <f>650+100</f>
    </oc>
    <nc r="H25">
      <f>650+100+100</f>
    </nc>
  </rcc>
  <rcc rId="597" sId="1" numFmtId="4">
    <oc r="H29">
      <v>61</v>
    </oc>
    <nc r="H29">
      <f>61+62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8:F239">
    <dxf>
      <fill>
        <patternFill>
          <bgColor rgb="FFFFFF00"/>
        </patternFill>
      </fill>
    </dxf>
  </rfmt>
  <rfmt sheetId="1" sqref="A238:A239">
    <dxf>
      <fill>
        <patternFill>
          <bgColor rgb="FFFFFF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B16856A-6BA3-4131-B759-49D57DAF988E}" name="й1" id="-815806641" dateTime="2018-04-16T17:39:2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29"/>
  <sheetViews>
    <sheetView showGridLines="0" tabSelected="1" showRuler="0" view="pageBreakPreview" zoomScale="90" zoomScaleNormal="90" zoomScaleSheetLayoutView="100" workbookViewId="0">
      <pane ySplit="7" topLeftCell="A8" activePane="bottomLeft" state="frozenSplit"/>
      <selection pane="bottomLeft" activeCell="A6" sqref="A6:I6"/>
    </sheetView>
  </sheetViews>
  <sheetFormatPr defaultRowHeight="12.75" x14ac:dyDescent="0.2"/>
  <cols>
    <col min="1" max="1" width="52.7109375" style="1" customWidth="1"/>
    <col min="2" max="2" width="6.85546875" style="1" customWidth="1"/>
    <col min="3" max="3" width="6.140625" style="1" customWidth="1"/>
    <col min="4" max="4" width="5.85546875" style="1" customWidth="1"/>
    <col min="5" max="5" width="14.140625" style="1" customWidth="1"/>
    <col min="6" max="6" width="6.7109375" style="1" customWidth="1"/>
    <col min="7" max="7" width="13.5703125" style="20" hidden="1" customWidth="1"/>
    <col min="8" max="8" width="12" style="1" hidden="1" customWidth="1"/>
    <col min="9" max="9" width="15.140625" style="1" customWidth="1"/>
    <col min="10" max="10" width="14" style="1" customWidth="1"/>
    <col min="11" max="15" width="9.140625" style="1" customWidth="1"/>
    <col min="16" max="16384" width="9.140625" style="1"/>
  </cols>
  <sheetData>
    <row r="1" spans="1:11" ht="20.25" customHeight="1" x14ac:dyDescent="0.25">
      <c r="C1" s="5"/>
      <c r="D1" s="109" t="s">
        <v>167</v>
      </c>
      <c r="E1" s="109"/>
      <c r="F1" s="109"/>
      <c r="G1" s="109"/>
      <c r="H1" s="109"/>
      <c r="I1" s="109"/>
    </row>
    <row r="2" spans="1:11" ht="49.5" customHeight="1" x14ac:dyDescent="0.25">
      <c r="C2" s="5"/>
      <c r="D2" s="109" t="s">
        <v>200</v>
      </c>
      <c r="E2" s="109"/>
      <c r="F2" s="109"/>
      <c r="G2" s="109"/>
      <c r="H2" s="109"/>
      <c r="I2" s="109"/>
    </row>
    <row r="3" spans="1:11" ht="15" x14ac:dyDescent="0.25">
      <c r="C3" s="5"/>
      <c r="D3" s="87"/>
      <c r="E3" s="87"/>
      <c r="F3" s="87"/>
      <c r="G3" s="88"/>
      <c r="H3" s="87"/>
      <c r="I3" s="87"/>
    </row>
    <row r="4" spans="1:11" ht="20.25" customHeight="1" x14ac:dyDescent="0.25">
      <c r="D4" s="109" t="s">
        <v>40</v>
      </c>
      <c r="E4" s="109"/>
      <c r="F4" s="109"/>
      <c r="G4" s="109"/>
      <c r="H4" s="109"/>
      <c r="I4" s="109"/>
    </row>
    <row r="5" spans="1:11" ht="42" customHeight="1" x14ac:dyDescent="0.25">
      <c r="A5" s="4"/>
      <c r="B5" s="3"/>
      <c r="C5" s="5"/>
      <c r="D5" s="109" t="s">
        <v>201</v>
      </c>
      <c r="E5" s="109"/>
      <c r="F5" s="109"/>
      <c r="G5" s="109"/>
      <c r="H5" s="109"/>
      <c r="I5" s="109"/>
    </row>
    <row r="6" spans="1:11" ht="24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</row>
    <row r="7" spans="1:11" ht="54.75" customHeight="1" x14ac:dyDescent="0.2">
      <c r="A7" s="110" t="s">
        <v>149</v>
      </c>
      <c r="B7" s="110"/>
      <c r="C7" s="110"/>
      <c r="D7" s="110"/>
      <c r="E7" s="110"/>
      <c r="F7" s="110"/>
      <c r="G7" s="110"/>
      <c r="H7" s="110"/>
      <c r="I7" s="110"/>
    </row>
    <row r="9" spans="1:11" ht="24" customHeight="1" x14ac:dyDescent="0.2">
      <c r="A9" s="103" t="s">
        <v>0</v>
      </c>
      <c r="B9" s="103" t="s">
        <v>1</v>
      </c>
      <c r="C9" s="102" t="s">
        <v>2</v>
      </c>
      <c r="D9" s="102"/>
      <c r="E9" s="103" t="s">
        <v>5</v>
      </c>
      <c r="F9" s="103" t="s">
        <v>6</v>
      </c>
      <c r="G9" s="105" t="s">
        <v>39</v>
      </c>
      <c r="H9" s="107" t="s">
        <v>166</v>
      </c>
      <c r="I9" s="103" t="s">
        <v>39</v>
      </c>
    </row>
    <row r="10" spans="1:11" ht="22.5" customHeight="1" x14ac:dyDescent="0.2">
      <c r="A10" s="103"/>
      <c r="B10" s="103"/>
      <c r="C10" s="21" t="s">
        <v>3</v>
      </c>
      <c r="D10" s="21" t="s">
        <v>4</v>
      </c>
      <c r="E10" s="103"/>
      <c r="F10" s="103"/>
      <c r="G10" s="106"/>
      <c r="H10" s="108"/>
      <c r="I10" s="103"/>
    </row>
    <row r="11" spans="1:11" ht="22.5" customHeight="1" x14ac:dyDescent="0.2">
      <c r="A11" s="21" t="s">
        <v>14</v>
      </c>
      <c r="B11" s="21"/>
      <c r="C11" s="21"/>
      <c r="D11" s="21"/>
      <c r="E11" s="21"/>
      <c r="F11" s="21"/>
      <c r="G11" s="9" t="e">
        <f>G12+G192</f>
        <v>#REF!</v>
      </c>
      <c r="H11" s="9" t="e">
        <f>H12+H192</f>
        <v>#REF!</v>
      </c>
      <c r="I11" s="9">
        <f>I12+I192</f>
        <v>192109.50000000003</v>
      </c>
      <c r="J11" s="6"/>
      <c r="K11" s="6"/>
    </row>
    <row r="12" spans="1:11" s="7" customFormat="1" ht="29.25" customHeight="1" x14ac:dyDescent="0.2">
      <c r="A12" s="22" t="s">
        <v>41</v>
      </c>
      <c r="B12" s="23">
        <v>920</v>
      </c>
      <c r="C12" s="23" t="s">
        <v>7</v>
      </c>
      <c r="D12" s="23" t="s">
        <v>7</v>
      </c>
      <c r="E12" s="23" t="s">
        <v>7</v>
      </c>
      <c r="F12" s="23" t="s">
        <v>7</v>
      </c>
      <c r="G12" s="10" t="e">
        <f>G13+G35+G42+G89+G155+G181</f>
        <v>#REF!</v>
      </c>
      <c r="H12" s="10" t="e">
        <f>H13+H35+H42+H89+H155+H181</f>
        <v>#REF!</v>
      </c>
      <c r="I12" s="10">
        <f>I13+I35+I42+I89+I155+I181</f>
        <v>143192.40000000002</v>
      </c>
      <c r="J12" s="6"/>
      <c r="K12" s="6"/>
    </row>
    <row r="13" spans="1:11" ht="14.25" x14ac:dyDescent="0.2">
      <c r="A13" s="24" t="s">
        <v>8</v>
      </c>
      <c r="B13" s="25">
        <v>920</v>
      </c>
      <c r="C13" s="25" t="s">
        <v>9</v>
      </c>
      <c r="D13" s="25" t="s">
        <v>25</v>
      </c>
      <c r="E13" s="25" t="s">
        <v>7</v>
      </c>
      <c r="F13" s="25" t="s">
        <v>7</v>
      </c>
      <c r="G13" s="11">
        <f t="shared" ref="G13:H13" si="0">G14+G20</f>
        <v>4416.1000000000004</v>
      </c>
      <c r="H13" s="11">
        <f t="shared" si="0"/>
        <v>130</v>
      </c>
      <c r="I13" s="11">
        <f>I14+I20</f>
        <v>4546.1000000000004</v>
      </c>
      <c r="J13" s="6"/>
      <c r="K13" s="6"/>
    </row>
    <row r="14" spans="1:11" ht="45" x14ac:dyDescent="0.2">
      <c r="A14" s="26" t="s">
        <v>15</v>
      </c>
      <c r="B14" s="27" t="s">
        <v>22</v>
      </c>
      <c r="C14" s="28">
        <v>1</v>
      </c>
      <c r="D14" s="28">
        <v>3</v>
      </c>
      <c r="E14" s="29"/>
      <c r="F14" s="30" t="s">
        <v>7</v>
      </c>
      <c r="G14" s="12">
        <f t="shared" ref="G14:H18" si="1">G15</f>
        <v>600</v>
      </c>
      <c r="H14" s="12" t="str">
        <f t="shared" si="1"/>
        <v>0,0</v>
      </c>
      <c r="I14" s="12">
        <f>I15</f>
        <v>600</v>
      </c>
      <c r="J14" s="6"/>
      <c r="K14" s="6"/>
    </row>
    <row r="15" spans="1:11" ht="15" x14ac:dyDescent="0.2">
      <c r="A15" s="31" t="s">
        <v>42</v>
      </c>
      <c r="B15" s="27" t="s">
        <v>22</v>
      </c>
      <c r="C15" s="28">
        <v>1</v>
      </c>
      <c r="D15" s="28">
        <v>3</v>
      </c>
      <c r="E15" s="32" t="s">
        <v>100</v>
      </c>
      <c r="F15" s="27" t="s">
        <v>7</v>
      </c>
      <c r="G15" s="12">
        <f t="shared" si="1"/>
        <v>600</v>
      </c>
      <c r="H15" s="12" t="str">
        <f t="shared" si="1"/>
        <v>0,0</v>
      </c>
      <c r="I15" s="12">
        <f>I16</f>
        <v>600</v>
      </c>
      <c r="J15" s="6"/>
      <c r="K15" s="6"/>
    </row>
    <row r="16" spans="1:11" ht="45" x14ac:dyDescent="0.2">
      <c r="A16" s="33" t="s">
        <v>43</v>
      </c>
      <c r="B16" s="27" t="s">
        <v>22</v>
      </c>
      <c r="C16" s="28">
        <v>1</v>
      </c>
      <c r="D16" s="28">
        <v>3</v>
      </c>
      <c r="E16" s="32" t="s">
        <v>101</v>
      </c>
      <c r="F16" s="27"/>
      <c r="G16" s="12">
        <f t="shared" si="1"/>
        <v>600</v>
      </c>
      <c r="H16" s="12" t="str">
        <f t="shared" si="1"/>
        <v>0,0</v>
      </c>
      <c r="I16" s="12">
        <f>I17</f>
        <v>600</v>
      </c>
      <c r="J16" s="6"/>
      <c r="K16" s="6"/>
    </row>
    <row r="17" spans="1:11" ht="30" x14ac:dyDescent="0.2">
      <c r="A17" s="34" t="s">
        <v>71</v>
      </c>
      <c r="B17" s="27" t="s">
        <v>22</v>
      </c>
      <c r="C17" s="28">
        <v>1</v>
      </c>
      <c r="D17" s="28">
        <v>3</v>
      </c>
      <c r="E17" s="32" t="s">
        <v>101</v>
      </c>
      <c r="F17" s="35" t="s">
        <v>44</v>
      </c>
      <c r="G17" s="12">
        <f t="shared" si="1"/>
        <v>600</v>
      </c>
      <c r="H17" s="12" t="str">
        <f t="shared" si="1"/>
        <v>0,0</v>
      </c>
      <c r="I17" s="12">
        <f>I18</f>
        <v>600</v>
      </c>
      <c r="J17" s="6"/>
      <c r="K17" s="6"/>
    </row>
    <row r="18" spans="1:11" ht="30" x14ac:dyDescent="0.2">
      <c r="A18" s="34" t="s">
        <v>72</v>
      </c>
      <c r="B18" s="27" t="s">
        <v>22</v>
      </c>
      <c r="C18" s="28">
        <v>1</v>
      </c>
      <c r="D18" s="28">
        <v>3</v>
      </c>
      <c r="E18" s="32" t="s">
        <v>101</v>
      </c>
      <c r="F18" s="35" t="s">
        <v>45</v>
      </c>
      <c r="G18" s="12">
        <f t="shared" si="1"/>
        <v>600</v>
      </c>
      <c r="H18" s="12" t="str">
        <f t="shared" si="1"/>
        <v>0,0</v>
      </c>
      <c r="I18" s="12">
        <f>I19</f>
        <v>600</v>
      </c>
      <c r="J18" s="6"/>
      <c r="K18" s="6"/>
    </row>
    <row r="19" spans="1:11" ht="15" x14ac:dyDescent="0.2">
      <c r="A19" s="36" t="s">
        <v>155</v>
      </c>
      <c r="B19" s="37" t="s">
        <v>22</v>
      </c>
      <c r="C19" s="38" t="s">
        <v>9</v>
      </c>
      <c r="D19" s="38" t="s">
        <v>10</v>
      </c>
      <c r="E19" s="38" t="s">
        <v>101</v>
      </c>
      <c r="F19" s="39" t="s">
        <v>33</v>
      </c>
      <c r="G19" s="40">
        <v>600</v>
      </c>
      <c r="H19" s="90" t="s">
        <v>197</v>
      </c>
      <c r="I19" s="13">
        <f>G19+H19</f>
        <v>600</v>
      </c>
      <c r="J19" s="6"/>
      <c r="K19" s="6"/>
    </row>
    <row r="20" spans="1:11" ht="15" x14ac:dyDescent="0.2">
      <c r="A20" s="26" t="s">
        <v>28</v>
      </c>
      <c r="B20" s="41" t="s">
        <v>22</v>
      </c>
      <c r="C20" s="41" t="s">
        <v>9</v>
      </c>
      <c r="D20" s="41" t="s">
        <v>30</v>
      </c>
      <c r="E20" s="41"/>
      <c r="F20" s="41"/>
      <c r="G20" s="14">
        <f t="shared" ref="G20:H33" si="2">G21</f>
        <v>3816.1</v>
      </c>
      <c r="H20" s="14">
        <f t="shared" si="2"/>
        <v>130</v>
      </c>
      <c r="I20" s="14">
        <f>I21</f>
        <v>3946.1</v>
      </c>
      <c r="J20" s="6"/>
      <c r="K20" s="6"/>
    </row>
    <row r="21" spans="1:11" ht="15" x14ac:dyDescent="0.2">
      <c r="A21" s="31" t="s">
        <v>42</v>
      </c>
      <c r="B21" s="41" t="s">
        <v>22</v>
      </c>
      <c r="C21" s="42" t="s">
        <v>9</v>
      </c>
      <c r="D21" s="42" t="s">
        <v>30</v>
      </c>
      <c r="E21" s="32" t="s">
        <v>100</v>
      </c>
      <c r="F21" s="32"/>
      <c r="G21" s="15">
        <f>G22+G26</f>
        <v>3816.1</v>
      </c>
      <c r="H21" s="15">
        <f>H22+H26</f>
        <v>130</v>
      </c>
      <c r="I21" s="15">
        <f>I22+I26</f>
        <v>3946.1</v>
      </c>
      <c r="J21" s="6"/>
      <c r="K21" s="6"/>
    </row>
    <row r="22" spans="1:11" ht="30" x14ac:dyDescent="0.2">
      <c r="A22" s="31" t="s">
        <v>175</v>
      </c>
      <c r="B22" s="41" t="s">
        <v>22</v>
      </c>
      <c r="C22" s="42" t="s">
        <v>9</v>
      </c>
      <c r="D22" s="42" t="s">
        <v>30</v>
      </c>
      <c r="E22" s="32" t="s">
        <v>176</v>
      </c>
      <c r="F22" s="32"/>
      <c r="G22" s="15">
        <f t="shared" ref="G22:I24" si="3">G23</f>
        <v>2510</v>
      </c>
      <c r="H22" s="15">
        <f t="shared" si="3"/>
        <v>130</v>
      </c>
      <c r="I22" s="15">
        <f t="shared" si="3"/>
        <v>2640</v>
      </c>
      <c r="J22" s="6"/>
      <c r="K22" s="6"/>
    </row>
    <row r="23" spans="1:11" ht="15" x14ac:dyDescent="0.2">
      <c r="A23" s="34" t="s">
        <v>46</v>
      </c>
      <c r="B23" s="41" t="s">
        <v>22</v>
      </c>
      <c r="C23" s="42" t="s">
        <v>9</v>
      </c>
      <c r="D23" s="42" t="s">
        <v>30</v>
      </c>
      <c r="E23" s="32" t="s">
        <v>176</v>
      </c>
      <c r="F23" s="32" t="s">
        <v>47</v>
      </c>
      <c r="G23" s="15">
        <f t="shared" si="3"/>
        <v>2510</v>
      </c>
      <c r="H23" s="15">
        <f t="shared" si="3"/>
        <v>130</v>
      </c>
      <c r="I23" s="15">
        <f t="shared" si="3"/>
        <v>2640</v>
      </c>
      <c r="J23" s="6"/>
      <c r="K23" s="6"/>
    </row>
    <row r="24" spans="1:11" ht="15" x14ac:dyDescent="0.2">
      <c r="A24" s="34" t="s">
        <v>48</v>
      </c>
      <c r="B24" s="41" t="s">
        <v>22</v>
      </c>
      <c r="C24" s="42" t="s">
        <v>9</v>
      </c>
      <c r="D24" s="42" t="s">
        <v>30</v>
      </c>
      <c r="E24" s="32" t="s">
        <v>176</v>
      </c>
      <c r="F24" s="32" t="s">
        <v>49</v>
      </c>
      <c r="G24" s="15">
        <f t="shared" si="3"/>
        <v>2510</v>
      </c>
      <c r="H24" s="15">
        <f t="shared" si="3"/>
        <v>130</v>
      </c>
      <c r="I24" s="15">
        <f t="shared" si="3"/>
        <v>2640</v>
      </c>
      <c r="J24" s="6"/>
      <c r="K24" s="6"/>
    </row>
    <row r="25" spans="1:11" ht="15" x14ac:dyDescent="0.2">
      <c r="A25" s="44" t="s">
        <v>99</v>
      </c>
      <c r="B25" s="37" t="s">
        <v>22</v>
      </c>
      <c r="C25" s="38" t="s">
        <v>9</v>
      </c>
      <c r="D25" s="38" t="s">
        <v>30</v>
      </c>
      <c r="E25" s="38" t="s">
        <v>176</v>
      </c>
      <c r="F25" s="37" t="s">
        <v>98</v>
      </c>
      <c r="G25" s="45">
        <v>2510</v>
      </c>
      <c r="H25" s="45">
        <v>130</v>
      </c>
      <c r="I25" s="13">
        <f>G25+H25</f>
        <v>2640</v>
      </c>
      <c r="J25" s="6"/>
      <c r="K25" s="6"/>
    </row>
    <row r="26" spans="1:11" ht="30" x14ac:dyDescent="0.2">
      <c r="A26" s="43" t="s">
        <v>29</v>
      </c>
      <c r="B26" s="41" t="s">
        <v>22</v>
      </c>
      <c r="C26" s="29" t="s">
        <v>9</v>
      </c>
      <c r="D26" s="29" t="s">
        <v>30</v>
      </c>
      <c r="E26" s="32" t="s">
        <v>102</v>
      </c>
      <c r="F26" s="32" t="s">
        <v>7</v>
      </c>
      <c r="G26" s="15">
        <f>G30+G27</f>
        <v>1306.0999999999999</v>
      </c>
      <c r="H26" s="15">
        <f t="shared" ref="H26:I26" si="4">H30+H27</f>
        <v>0</v>
      </c>
      <c r="I26" s="15">
        <f t="shared" si="4"/>
        <v>1306.0999999999999</v>
      </c>
      <c r="J26" s="6"/>
      <c r="K26" s="6"/>
    </row>
    <row r="27" spans="1:11" ht="30" x14ac:dyDescent="0.2">
      <c r="A27" s="34" t="s">
        <v>71</v>
      </c>
      <c r="B27" s="27" t="s">
        <v>22</v>
      </c>
      <c r="C27" s="29" t="s">
        <v>9</v>
      </c>
      <c r="D27" s="29" t="s">
        <v>30</v>
      </c>
      <c r="E27" s="32" t="s">
        <v>102</v>
      </c>
      <c r="F27" s="35" t="s">
        <v>44</v>
      </c>
      <c r="G27" s="15">
        <f t="shared" ref="G27:I28" si="5">G28</f>
        <v>1097.5</v>
      </c>
      <c r="H27" s="15">
        <f t="shared" si="5"/>
        <v>0</v>
      </c>
      <c r="I27" s="15">
        <f t="shared" si="5"/>
        <v>1097.5</v>
      </c>
      <c r="J27" s="6"/>
      <c r="K27" s="6"/>
    </row>
    <row r="28" spans="1:11" ht="30" x14ac:dyDescent="0.2">
      <c r="A28" s="34" t="s">
        <v>72</v>
      </c>
      <c r="B28" s="27" t="s">
        <v>22</v>
      </c>
      <c r="C28" s="29" t="s">
        <v>9</v>
      </c>
      <c r="D28" s="29" t="s">
        <v>30</v>
      </c>
      <c r="E28" s="32" t="s">
        <v>102</v>
      </c>
      <c r="F28" s="35" t="s">
        <v>45</v>
      </c>
      <c r="G28" s="15">
        <f t="shared" si="5"/>
        <v>1097.5</v>
      </c>
      <c r="H28" s="15">
        <f t="shared" si="5"/>
        <v>0</v>
      </c>
      <c r="I28" s="15">
        <f t="shared" si="5"/>
        <v>1097.5</v>
      </c>
      <c r="J28" s="6"/>
      <c r="K28" s="6"/>
    </row>
    <row r="29" spans="1:11" ht="15" x14ac:dyDescent="0.2">
      <c r="A29" s="36" t="s">
        <v>155</v>
      </c>
      <c r="B29" s="37" t="s">
        <v>22</v>
      </c>
      <c r="C29" s="38" t="s">
        <v>9</v>
      </c>
      <c r="D29" s="38" t="s">
        <v>30</v>
      </c>
      <c r="E29" s="38" t="s">
        <v>102</v>
      </c>
      <c r="F29" s="39" t="s">
        <v>33</v>
      </c>
      <c r="G29" s="45">
        <v>1097.5</v>
      </c>
      <c r="H29" s="45">
        <v>0</v>
      </c>
      <c r="I29" s="45">
        <f>G29+H29</f>
        <v>1097.5</v>
      </c>
      <c r="J29" s="6"/>
      <c r="K29" s="6"/>
    </row>
    <row r="30" spans="1:11" ht="15" x14ac:dyDescent="0.2">
      <c r="A30" s="34" t="s">
        <v>46</v>
      </c>
      <c r="B30" s="27" t="s">
        <v>22</v>
      </c>
      <c r="C30" s="29" t="s">
        <v>9</v>
      </c>
      <c r="D30" s="29" t="s">
        <v>30</v>
      </c>
      <c r="E30" s="32" t="s">
        <v>102</v>
      </c>
      <c r="F30" s="32" t="s">
        <v>47</v>
      </c>
      <c r="G30" s="14">
        <f>G33+G31</f>
        <v>208.6</v>
      </c>
      <c r="H30" s="14">
        <f t="shared" ref="H30:I30" si="6">H33+H31</f>
        <v>0</v>
      </c>
      <c r="I30" s="14">
        <f t="shared" si="6"/>
        <v>208.6</v>
      </c>
      <c r="J30" s="6"/>
      <c r="K30" s="6"/>
    </row>
    <row r="31" spans="1:11" ht="15" x14ac:dyDescent="0.2">
      <c r="A31" s="34" t="s">
        <v>178</v>
      </c>
      <c r="B31" s="27" t="s">
        <v>22</v>
      </c>
      <c r="C31" s="29" t="s">
        <v>9</v>
      </c>
      <c r="D31" s="29" t="s">
        <v>30</v>
      </c>
      <c r="E31" s="32" t="s">
        <v>102</v>
      </c>
      <c r="F31" s="32" t="s">
        <v>179</v>
      </c>
      <c r="G31" s="92">
        <f>G32</f>
        <v>168.6</v>
      </c>
      <c r="H31" s="14">
        <f t="shared" ref="H31:I31" si="7">H32</f>
        <v>0</v>
      </c>
      <c r="I31" s="14">
        <f t="shared" si="7"/>
        <v>168.6</v>
      </c>
      <c r="J31" s="6"/>
      <c r="K31" s="6"/>
    </row>
    <row r="32" spans="1:11" ht="56.25" customHeight="1" x14ac:dyDescent="0.2">
      <c r="A32" s="93" t="s">
        <v>181</v>
      </c>
      <c r="B32" s="37" t="s">
        <v>22</v>
      </c>
      <c r="C32" s="38" t="s">
        <v>9</v>
      </c>
      <c r="D32" s="38" t="s">
        <v>30</v>
      </c>
      <c r="E32" s="38" t="s">
        <v>102</v>
      </c>
      <c r="F32" s="37" t="s">
        <v>180</v>
      </c>
      <c r="G32" s="45">
        <v>168.6</v>
      </c>
      <c r="H32" s="45">
        <v>0</v>
      </c>
      <c r="I32" s="13">
        <f>G32+H32</f>
        <v>168.6</v>
      </c>
      <c r="J32" s="6"/>
      <c r="K32" s="6"/>
    </row>
    <row r="33" spans="1:11" ht="15" x14ac:dyDescent="0.2">
      <c r="A33" s="34" t="s">
        <v>48</v>
      </c>
      <c r="B33" s="27" t="s">
        <v>22</v>
      </c>
      <c r="C33" s="29" t="s">
        <v>9</v>
      </c>
      <c r="D33" s="29" t="s">
        <v>30</v>
      </c>
      <c r="E33" s="32" t="s">
        <v>102</v>
      </c>
      <c r="F33" s="32" t="s">
        <v>49</v>
      </c>
      <c r="G33" s="14">
        <f t="shared" si="2"/>
        <v>40</v>
      </c>
      <c r="H33" s="14">
        <f t="shared" si="2"/>
        <v>0</v>
      </c>
      <c r="I33" s="14">
        <f>I34</f>
        <v>40</v>
      </c>
      <c r="J33" s="6"/>
      <c r="K33" s="6"/>
    </row>
    <row r="34" spans="1:11" ht="15" x14ac:dyDescent="0.2">
      <c r="A34" s="44" t="s">
        <v>99</v>
      </c>
      <c r="B34" s="37" t="s">
        <v>22</v>
      </c>
      <c r="C34" s="38" t="s">
        <v>9</v>
      </c>
      <c r="D34" s="38" t="s">
        <v>30</v>
      </c>
      <c r="E34" s="38" t="s">
        <v>102</v>
      </c>
      <c r="F34" s="37" t="s">
        <v>98</v>
      </c>
      <c r="G34" s="45">
        <v>40</v>
      </c>
      <c r="H34" s="45">
        <v>0</v>
      </c>
      <c r="I34" s="13">
        <f>G34+H34</f>
        <v>40</v>
      </c>
      <c r="J34" s="6"/>
      <c r="K34" s="6"/>
    </row>
    <row r="35" spans="1:11" ht="28.5" x14ac:dyDescent="0.2">
      <c r="A35" s="46" t="s">
        <v>50</v>
      </c>
      <c r="B35" s="47" t="s">
        <v>22</v>
      </c>
      <c r="C35" s="47" t="s">
        <v>10</v>
      </c>
      <c r="D35" s="47" t="s">
        <v>25</v>
      </c>
      <c r="E35" s="47"/>
      <c r="F35" s="47"/>
      <c r="G35" s="16">
        <f t="shared" ref="G35:I40" si="8">G36</f>
        <v>2415</v>
      </c>
      <c r="H35" s="16" t="str">
        <f t="shared" si="8"/>
        <v>-360,0</v>
      </c>
      <c r="I35" s="16">
        <f t="shared" si="8"/>
        <v>2055</v>
      </c>
      <c r="J35" s="6"/>
      <c r="K35" s="6"/>
    </row>
    <row r="36" spans="1:11" ht="15" x14ac:dyDescent="0.2">
      <c r="A36" s="48" t="s">
        <v>26</v>
      </c>
      <c r="B36" s="35" t="s">
        <v>22</v>
      </c>
      <c r="C36" s="35" t="s">
        <v>10</v>
      </c>
      <c r="D36" s="35" t="s">
        <v>24</v>
      </c>
      <c r="E36" s="49"/>
      <c r="F36" s="35"/>
      <c r="G36" s="14">
        <f t="shared" si="8"/>
        <v>2415</v>
      </c>
      <c r="H36" s="14" t="str">
        <f t="shared" si="8"/>
        <v>-360,0</v>
      </c>
      <c r="I36" s="14">
        <f t="shared" si="8"/>
        <v>2055</v>
      </c>
      <c r="J36" s="6"/>
      <c r="K36" s="6"/>
    </row>
    <row r="37" spans="1:11" ht="15" x14ac:dyDescent="0.2">
      <c r="A37" s="31" t="s">
        <v>42</v>
      </c>
      <c r="B37" s="50" t="s">
        <v>22</v>
      </c>
      <c r="C37" s="50" t="s">
        <v>10</v>
      </c>
      <c r="D37" s="50" t="s">
        <v>24</v>
      </c>
      <c r="E37" s="32" t="s">
        <v>100</v>
      </c>
      <c r="F37" s="50"/>
      <c r="G37" s="14">
        <f t="shared" si="8"/>
        <v>2415</v>
      </c>
      <c r="H37" s="14" t="str">
        <f t="shared" si="8"/>
        <v>-360,0</v>
      </c>
      <c r="I37" s="14">
        <f>I38</f>
        <v>2055</v>
      </c>
      <c r="J37" s="6"/>
      <c r="K37" s="6"/>
    </row>
    <row r="38" spans="1:11" ht="30" x14ac:dyDescent="0.2">
      <c r="A38" s="51" t="s">
        <v>81</v>
      </c>
      <c r="B38" s="50" t="s">
        <v>22</v>
      </c>
      <c r="C38" s="50" t="s">
        <v>10</v>
      </c>
      <c r="D38" s="50" t="s">
        <v>24</v>
      </c>
      <c r="E38" s="32" t="s">
        <v>103</v>
      </c>
      <c r="F38" s="50"/>
      <c r="G38" s="14">
        <f t="shared" si="8"/>
        <v>2415</v>
      </c>
      <c r="H38" s="14" t="str">
        <f t="shared" si="8"/>
        <v>-360,0</v>
      </c>
      <c r="I38" s="14">
        <f t="shared" si="8"/>
        <v>2055</v>
      </c>
      <c r="J38" s="6"/>
      <c r="K38" s="6"/>
    </row>
    <row r="39" spans="1:11" ht="30" x14ac:dyDescent="0.2">
      <c r="A39" s="34" t="s">
        <v>71</v>
      </c>
      <c r="B39" s="35">
        <v>920</v>
      </c>
      <c r="C39" s="50" t="s">
        <v>10</v>
      </c>
      <c r="D39" s="50" t="s">
        <v>24</v>
      </c>
      <c r="E39" s="32" t="s">
        <v>103</v>
      </c>
      <c r="F39" s="35" t="s">
        <v>44</v>
      </c>
      <c r="G39" s="14">
        <f t="shared" si="8"/>
        <v>2415</v>
      </c>
      <c r="H39" s="14" t="str">
        <f t="shared" si="8"/>
        <v>-360,0</v>
      </c>
      <c r="I39" s="14">
        <f t="shared" si="8"/>
        <v>2055</v>
      </c>
      <c r="J39" s="6"/>
      <c r="K39" s="6"/>
    </row>
    <row r="40" spans="1:11" ht="30" x14ac:dyDescent="0.2">
      <c r="A40" s="34" t="s">
        <v>72</v>
      </c>
      <c r="B40" s="35">
        <v>920</v>
      </c>
      <c r="C40" s="50" t="s">
        <v>10</v>
      </c>
      <c r="D40" s="50" t="s">
        <v>24</v>
      </c>
      <c r="E40" s="32" t="s">
        <v>103</v>
      </c>
      <c r="F40" s="35" t="s">
        <v>45</v>
      </c>
      <c r="G40" s="14">
        <f t="shared" si="8"/>
        <v>2415</v>
      </c>
      <c r="H40" s="14" t="str">
        <f t="shared" si="8"/>
        <v>-360,0</v>
      </c>
      <c r="I40" s="14">
        <f t="shared" si="8"/>
        <v>2055</v>
      </c>
      <c r="J40" s="6"/>
      <c r="K40" s="6"/>
    </row>
    <row r="41" spans="1:11" ht="15" x14ac:dyDescent="0.2">
      <c r="A41" s="36" t="s">
        <v>155</v>
      </c>
      <c r="B41" s="39" t="s">
        <v>22</v>
      </c>
      <c r="C41" s="39" t="s">
        <v>10</v>
      </c>
      <c r="D41" s="39" t="s">
        <v>24</v>
      </c>
      <c r="E41" s="39" t="s">
        <v>103</v>
      </c>
      <c r="F41" s="39" t="s">
        <v>33</v>
      </c>
      <c r="G41" s="40">
        <v>2415</v>
      </c>
      <c r="H41" s="90" t="s">
        <v>198</v>
      </c>
      <c r="I41" s="13">
        <f>G41+H41</f>
        <v>2055</v>
      </c>
      <c r="J41" s="6"/>
      <c r="K41" s="6"/>
    </row>
    <row r="42" spans="1:11" ht="14.25" x14ac:dyDescent="0.2">
      <c r="A42" s="46" t="s">
        <v>51</v>
      </c>
      <c r="B42" s="47">
        <v>920</v>
      </c>
      <c r="C42" s="47" t="s">
        <v>11</v>
      </c>
      <c r="D42" s="47" t="s">
        <v>25</v>
      </c>
      <c r="E42" s="47"/>
      <c r="F42" s="47"/>
      <c r="G42" s="16">
        <f t="shared" ref="G42" si="9">G50+G69+G43</f>
        <v>7300.1</v>
      </c>
      <c r="H42" s="16">
        <f>H50+H69+H43</f>
        <v>0</v>
      </c>
      <c r="I42" s="16">
        <f>I50+I69+I43</f>
        <v>7300.1</v>
      </c>
      <c r="J42" s="6"/>
      <c r="K42" s="6"/>
    </row>
    <row r="43" spans="1:11" ht="15" x14ac:dyDescent="0.2">
      <c r="A43" s="48" t="s">
        <v>153</v>
      </c>
      <c r="B43" s="35" t="s">
        <v>22</v>
      </c>
      <c r="C43" s="35" t="s">
        <v>11</v>
      </c>
      <c r="D43" s="35" t="s">
        <v>150</v>
      </c>
      <c r="E43" s="35"/>
      <c r="F43" s="35"/>
      <c r="G43" s="14">
        <f t="shared" ref="G43:I48" si="10">G44</f>
        <v>100</v>
      </c>
      <c r="H43" s="14" t="str">
        <f t="shared" si="10"/>
        <v>0,0</v>
      </c>
      <c r="I43" s="14">
        <f t="shared" si="10"/>
        <v>100</v>
      </c>
      <c r="J43" s="6"/>
      <c r="K43" s="6"/>
    </row>
    <row r="44" spans="1:11" ht="45" x14ac:dyDescent="0.2">
      <c r="A44" s="48" t="s">
        <v>95</v>
      </c>
      <c r="B44" s="35" t="s">
        <v>22</v>
      </c>
      <c r="C44" s="35" t="s">
        <v>11</v>
      </c>
      <c r="D44" s="35" t="s">
        <v>150</v>
      </c>
      <c r="E44" s="35" t="s">
        <v>104</v>
      </c>
      <c r="F44" s="35"/>
      <c r="G44" s="14">
        <f t="shared" si="10"/>
        <v>100</v>
      </c>
      <c r="H44" s="14" t="str">
        <f t="shared" si="10"/>
        <v>0,0</v>
      </c>
      <c r="I44" s="14">
        <f t="shared" si="10"/>
        <v>100</v>
      </c>
      <c r="J44" s="6"/>
      <c r="K44" s="6"/>
    </row>
    <row r="45" spans="1:11" ht="15" x14ac:dyDescent="0.2">
      <c r="A45" s="48" t="s">
        <v>96</v>
      </c>
      <c r="B45" s="35">
        <v>920</v>
      </c>
      <c r="C45" s="35" t="s">
        <v>11</v>
      </c>
      <c r="D45" s="35" t="s">
        <v>150</v>
      </c>
      <c r="E45" s="35" t="s">
        <v>105</v>
      </c>
      <c r="F45" s="35"/>
      <c r="G45" s="14">
        <f t="shared" si="10"/>
        <v>100</v>
      </c>
      <c r="H45" s="14" t="str">
        <f t="shared" si="10"/>
        <v>0,0</v>
      </c>
      <c r="I45" s="14">
        <f t="shared" si="10"/>
        <v>100</v>
      </c>
      <c r="J45" s="6"/>
      <c r="K45" s="6"/>
    </row>
    <row r="46" spans="1:11" ht="15" x14ac:dyDescent="0.2">
      <c r="A46" s="48" t="s">
        <v>152</v>
      </c>
      <c r="B46" s="35">
        <v>920</v>
      </c>
      <c r="C46" s="35" t="s">
        <v>11</v>
      </c>
      <c r="D46" s="35" t="s">
        <v>150</v>
      </c>
      <c r="E46" s="35" t="s">
        <v>151</v>
      </c>
      <c r="F46" s="35"/>
      <c r="G46" s="14">
        <f t="shared" si="10"/>
        <v>100</v>
      </c>
      <c r="H46" s="14" t="str">
        <f t="shared" si="10"/>
        <v>0,0</v>
      </c>
      <c r="I46" s="14">
        <f t="shared" si="10"/>
        <v>100</v>
      </c>
      <c r="J46" s="6"/>
      <c r="K46" s="6"/>
    </row>
    <row r="47" spans="1:11" ht="30" x14ac:dyDescent="0.2">
      <c r="A47" s="52" t="s">
        <v>71</v>
      </c>
      <c r="B47" s="35">
        <v>920</v>
      </c>
      <c r="C47" s="35" t="s">
        <v>11</v>
      </c>
      <c r="D47" s="35" t="s">
        <v>150</v>
      </c>
      <c r="E47" s="35" t="s">
        <v>151</v>
      </c>
      <c r="F47" s="35" t="s">
        <v>44</v>
      </c>
      <c r="G47" s="17">
        <f t="shared" si="10"/>
        <v>100</v>
      </c>
      <c r="H47" s="17" t="str">
        <f t="shared" si="10"/>
        <v>0,0</v>
      </c>
      <c r="I47" s="17">
        <f t="shared" si="10"/>
        <v>100</v>
      </c>
      <c r="J47" s="6"/>
      <c r="K47" s="6"/>
    </row>
    <row r="48" spans="1:11" ht="30" x14ac:dyDescent="0.2">
      <c r="A48" s="53" t="s">
        <v>72</v>
      </c>
      <c r="B48" s="35">
        <v>920</v>
      </c>
      <c r="C48" s="35" t="s">
        <v>11</v>
      </c>
      <c r="D48" s="35" t="s">
        <v>150</v>
      </c>
      <c r="E48" s="35" t="s">
        <v>151</v>
      </c>
      <c r="F48" s="35" t="s">
        <v>45</v>
      </c>
      <c r="G48" s="17">
        <f t="shared" si="10"/>
        <v>100</v>
      </c>
      <c r="H48" s="17" t="str">
        <f t="shared" si="10"/>
        <v>0,0</v>
      </c>
      <c r="I48" s="17">
        <f t="shared" si="10"/>
        <v>100</v>
      </c>
      <c r="J48" s="6"/>
      <c r="K48" s="6"/>
    </row>
    <row r="49" spans="1:11" ht="15" x14ac:dyDescent="0.2">
      <c r="A49" s="36" t="s">
        <v>155</v>
      </c>
      <c r="B49" s="38">
        <v>920</v>
      </c>
      <c r="C49" s="38" t="s">
        <v>11</v>
      </c>
      <c r="D49" s="38" t="s">
        <v>150</v>
      </c>
      <c r="E49" s="54" t="s">
        <v>151</v>
      </c>
      <c r="F49" s="38" t="s">
        <v>33</v>
      </c>
      <c r="G49" s="13">
        <v>100</v>
      </c>
      <c r="H49" s="91" t="s">
        <v>197</v>
      </c>
      <c r="I49" s="18">
        <f>G49+H49</f>
        <v>100</v>
      </c>
      <c r="J49" s="6"/>
      <c r="K49" s="6"/>
    </row>
    <row r="50" spans="1:11" ht="15" x14ac:dyDescent="0.2">
      <c r="A50" s="48" t="s">
        <v>32</v>
      </c>
      <c r="B50" s="35">
        <v>920</v>
      </c>
      <c r="C50" s="35" t="s">
        <v>11</v>
      </c>
      <c r="D50" s="35" t="s">
        <v>23</v>
      </c>
      <c r="E50" s="35"/>
      <c r="F50" s="35"/>
      <c r="G50" s="14">
        <f t="shared" ref="G50" si="11">G51</f>
        <v>5264.1</v>
      </c>
      <c r="H50" s="14">
        <f>H51</f>
        <v>0</v>
      </c>
      <c r="I50" s="14">
        <f>I51</f>
        <v>5264.1</v>
      </c>
      <c r="J50" s="6"/>
      <c r="K50" s="6"/>
    </row>
    <row r="51" spans="1:11" ht="45" x14ac:dyDescent="0.2">
      <c r="A51" s="48" t="s">
        <v>95</v>
      </c>
      <c r="B51" s="35">
        <v>920</v>
      </c>
      <c r="C51" s="35" t="s">
        <v>11</v>
      </c>
      <c r="D51" s="35" t="s">
        <v>23</v>
      </c>
      <c r="E51" s="35" t="s">
        <v>104</v>
      </c>
      <c r="F51" s="35"/>
      <c r="G51" s="14">
        <f>G52</f>
        <v>5264.1</v>
      </c>
      <c r="H51" s="14">
        <f>H52</f>
        <v>0</v>
      </c>
      <c r="I51" s="14">
        <f>I52</f>
        <v>5264.1</v>
      </c>
      <c r="J51" s="6"/>
      <c r="K51" s="6"/>
    </row>
    <row r="52" spans="1:11" ht="15" x14ac:dyDescent="0.2">
      <c r="A52" s="48" t="s">
        <v>96</v>
      </c>
      <c r="B52" s="35">
        <v>920</v>
      </c>
      <c r="C52" s="35" t="s">
        <v>11</v>
      </c>
      <c r="D52" s="35" t="s">
        <v>23</v>
      </c>
      <c r="E52" s="35" t="s">
        <v>105</v>
      </c>
      <c r="F52" s="35"/>
      <c r="G52" s="14">
        <f>G57+G65+G61+G54</f>
        <v>5264.1</v>
      </c>
      <c r="H52" s="14">
        <f>H57+H65+H61+H53</f>
        <v>0</v>
      </c>
      <c r="I52" s="14">
        <f>I57+I65+I61+I53</f>
        <v>5264.1</v>
      </c>
      <c r="J52" s="6"/>
      <c r="K52" s="6"/>
    </row>
    <row r="53" spans="1:11" ht="30" x14ac:dyDescent="0.2">
      <c r="A53" s="48" t="s">
        <v>194</v>
      </c>
      <c r="B53" s="35" t="s">
        <v>22</v>
      </c>
      <c r="C53" s="35" t="s">
        <v>11</v>
      </c>
      <c r="D53" s="35" t="s">
        <v>23</v>
      </c>
      <c r="E53" s="35" t="s">
        <v>193</v>
      </c>
      <c r="F53" s="35"/>
      <c r="G53" s="14">
        <f>G55</f>
        <v>252.3</v>
      </c>
      <c r="H53" s="14">
        <f t="shared" ref="H53:I53" si="12">H55</f>
        <v>0</v>
      </c>
      <c r="I53" s="14">
        <f t="shared" si="12"/>
        <v>252.3</v>
      </c>
      <c r="J53" s="6"/>
      <c r="K53" s="6"/>
    </row>
    <row r="54" spans="1:11" ht="30" x14ac:dyDescent="0.2">
      <c r="A54" s="48" t="s">
        <v>71</v>
      </c>
      <c r="B54" s="35" t="s">
        <v>22</v>
      </c>
      <c r="C54" s="35" t="s">
        <v>11</v>
      </c>
      <c r="D54" s="35" t="s">
        <v>23</v>
      </c>
      <c r="E54" s="35" t="s">
        <v>193</v>
      </c>
      <c r="F54" s="35" t="s">
        <v>44</v>
      </c>
      <c r="G54" s="14">
        <f t="shared" ref="G54:I55" si="13">G55</f>
        <v>252.3</v>
      </c>
      <c r="H54" s="14">
        <f t="shared" si="13"/>
        <v>0</v>
      </c>
      <c r="I54" s="14">
        <f t="shared" si="13"/>
        <v>252.3</v>
      </c>
      <c r="J54" s="6"/>
      <c r="K54" s="6"/>
    </row>
    <row r="55" spans="1:11" ht="30" x14ac:dyDescent="0.2">
      <c r="A55" s="48" t="s">
        <v>72</v>
      </c>
      <c r="B55" s="35" t="s">
        <v>22</v>
      </c>
      <c r="C55" s="35" t="s">
        <v>11</v>
      </c>
      <c r="D55" s="35" t="s">
        <v>23</v>
      </c>
      <c r="E55" s="35" t="s">
        <v>193</v>
      </c>
      <c r="F55" s="35" t="s">
        <v>45</v>
      </c>
      <c r="G55" s="14">
        <f t="shared" si="13"/>
        <v>252.3</v>
      </c>
      <c r="H55" s="14">
        <f t="shared" si="13"/>
        <v>0</v>
      </c>
      <c r="I55" s="14">
        <f t="shared" si="13"/>
        <v>252.3</v>
      </c>
      <c r="J55" s="6"/>
      <c r="K55" s="6"/>
    </row>
    <row r="56" spans="1:11" s="97" customFormat="1" ht="15" x14ac:dyDescent="0.2">
      <c r="A56" s="95" t="s">
        <v>155</v>
      </c>
      <c r="B56" s="54" t="s">
        <v>22</v>
      </c>
      <c r="C56" s="54" t="s">
        <v>11</v>
      </c>
      <c r="D56" s="54" t="s">
        <v>23</v>
      </c>
      <c r="E56" s="54" t="s">
        <v>193</v>
      </c>
      <c r="F56" s="54" t="s">
        <v>33</v>
      </c>
      <c r="G56" s="18">
        <v>252.3</v>
      </c>
      <c r="H56" s="18">
        <v>0</v>
      </c>
      <c r="I56" s="18">
        <f>G56+H56</f>
        <v>252.3</v>
      </c>
      <c r="J56" s="96"/>
      <c r="K56" s="96"/>
    </row>
    <row r="57" spans="1:11" ht="30" x14ac:dyDescent="0.2">
      <c r="A57" s="48" t="s">
        <v>97</v>
      </c>
      <c r="B57" s="35">
        <v>920</v>
      </c>
      <c r="C57" s="35" t="s">
        <v>11</v>
      </c>
      <c r="D57" s="35" t="s">
        <v>23</v>
      </c>
      <c r="E57" s="35" t="s">
        <v>126</v>
      </c>
      <c r="F57" s="35"/>
      <c r="G57" s="14">
        <f t="shared" ref="G57:H59" si="14">G58</f>
        <v>2511.8000000000002</v>
      </c>
      <c r="H57" s="14" t="str">
        <f t="shared" si="14"/>
        <v>0,0</v>
      </c>
      <c r="I57" s="14">
        <f>I58</f>
        <v>2511.8000000000002</v>
      </c>
      <c r="J57" s="6"/>
      <c r="K57" s="6"/>
    </row>
    <row r="58" spans="1:11" ht="30" x14ac:dyDescent="0.2">
      <c r="A58" s="52" t="s">
        <v>71</v>
      </c>
      <c r="B58" s="35">
        <v>920</v>
      </c>
      <c r="C58" s="35" t="s">
        <v>11</v>
      </c>
      <c r="D58" s="35" t="s">
        <v>23</v>
      </c>
      <c r="E58" s="35" t="s">
        <v>126</v>
      </c>
      <c r="F58" s="35" t="s">
        <v>44</v>
      </c>
      <c r="G58" s="17">
        <f t="shared" si="14"/>
        <v>2511.8000000000002</v>
      </c>
      <c r="H58" s="17" t="str">
        <f t="shared" si="14"/>
        <v>0,0</v>
      </c>
      <c r="I58" s="17">
        <f>I59</f>
        <v>2511.8000000000002</v>
      </c>
      <c r="J58" s="6"/>
      <c r="K58" s="6"/>
    </row>
    <row r="59" spans="1:11" ht="30" x14ac:dyDescent="0.2">
      <c r="A59" s="53" t="s">
        <v>72</v>
      </c>
      <c r="B59" s="35">
        <v>920</v>
      </c>
      <c r="C59" s="35" t="s">
        <v>11</v>
      </c>
      <c r="D59" s="35" t="s">
        <v>23</v>
      </c>
      <c r="E59" s="35" t="s">
        <v>126</v>
      </c>
      <c r="F59" s="35" t="s">
        <v>45</v>
      </c>
      <c r="G59" s="17">
        <f t="shared" si="14"/>
        <v>2511.8000000000002</v>
      </c>
      <c r="H59" s="17" t="str">
        <f t="shared" si="14"/>
        <v>0,0</v>
      </c>
      <c r="I59" s="17">
        <f>I60</f>
        <v>2511.8000000000002</v>
      </c>
      <c r="J59" s="6"/>
      <c r="K59" s="6"/>
    </row>
    <row r="60" spans="1:11" ht="15" x14ac:dyDescent="0.2">
      <c r="A60" s="36" t="s">
        <v>155</v>
      </c>
      <c r="B60" s="38">
        <v>920</v>
      </c>
      <c r="C60" s="38" t="s">
        <v>11</v>
      </c>
      <c r="D60" s="38" t="s">
        <v>23</v>
      </c>
      <c r="E60" s="38" t="s">
        <v>126</v>
      </c>
      <c r="F60" s="38" t="s">
        <v>33</v>
      </c>
      <c r="G60" s="13">
        <v>2511.8000000000002</v>
      </c>
      <c r="H60" s="91" t="s">
        <v>197</v>
      </c>
      <c r="I60" s="13">
        <f>G60+H60</f>
        <v>2511.8000000000002</v>
      </c>
      <c r="J60" s="6"/>
      <c r="K60" s="6"/>
    </row>
    <row r="61" spans="1:11" ht="28.5" customHeight="1" x14ac:dyDescent="0.2">
      <c r="A61" s="52" t="s">
        <v>138</v>
      </c>
      <c r="B61" s="35" t="s">
        <v>22</v>
      </c>
      <c r="C61" s="35" t="s">
        <v>11</v>
      </c>
      <c r="D61" s="35" t="s">
        <v>23</v>
      </c>
      <c r="E61" s="35" t="s">
        <v>157</v>
      </c>
      <c r="F61" s="35"/>
      <c r="G61" s="17">
        <f t="shared" ref="G61:H63" si="15">G62</f>
        <v>500</v>
      </c>
      <c r="H61" s="17" t="str">
        <f t="shared" si="15"/>
        <v>0,0</v>
      </c>
      <c r="I61" s="17">
        <f>I62</f>
        <v>500</v>
      </c>
      <c r="J61" s="6"/>
      <c r="K61" s="6"/>
    </row>
    <row r="62" spans="1:11" ht="30" x14ac:dyDescent="0.2">
      <c r="A62" s="52" t="s">
        <v>139</v>
      </c>
      <c r="B62" s="35" t="s">
        <v>22</v>
      </c>
      <c r="C62" s="35" t="s">
        <v>11</v>
      </c>
      <c r="D62" s="35" t="s">
        <v>23</v>
      </c>
      <c r="E62" s="35" t="s">
        <v>157</v>
      </c>
      <c r="F62" s="35" t="s">
        <v>44</v>
      </c>
      <c r="G62" s="17">
        <f t="shared" si="15"/>
        <v>500</v>
      </c>
      <c r="H62" s="17" t="str">
        <f t="shared" si="15"/>
        <v>0,0</v>
      </c>
      <c r="I62" s="17">
        <f>I63</f>
        <v>500</v>
      </c>
      <c r="J62" s="6"/>
      <c r="K62" s="6"/>
    </row>
    <row r="63" spans="1:11" ht="30" x14ac:dyDescent="0.2">
      <c r="A63" s="52" t="s">
        <v>72</v>
      </c>
      <c r="B63" s="35" t="s">
        <v>22</v>
      </c>
      <c r="C63" s="35" t="s">
        <v>11</v>
      </c>
      <c r="D63" s="35" t="s">
        <v>23</v>
      </c>
      <c r="E63" s="35" t="s">
        <v>157</v>
      </c>
      <c r="F63" s="35" t="s">
        <v>45</v>
      </c>
      <c r="G63" s="17">
        <f t="shared" si="15"/>
        <v>500</v>
      </c>
      <c r="H63" s="17" t="str">
        <f t="shared" si="15"/>
        <v>0,0</v>
      </c>
      <c r="I63" s="17">
        <f>I64</f>
        <v>500</v>
      </c>
      <c r="J63" s="6"/>
      <c r="K63" s="6"/>
    </row>
    <row r="64" spans="1:11" ht="45" x14ac:dyDescent="0.2">
      <c r="A64" s="55" t="s">
        <v>73</v>
      </c>
      <c r="B64" s="38" t="s">
        <v>22</v>
      </c>
      <c r="C64" s="38" t="s">
        <v>11</v>
      </c>
      <c r="D64" s="38" t="s">
        <v>23</v>
      </c>
      <c r="E64" s="38" t="s">
        <v>157</v>
      </c>
      <c r="F64" s="38" t="s">
        <v>35</v>
      </c>
      <c r="G64" s="13">
        <v>500</v>
      </c>
      <c r="H64" s="91" t="s">
        <v>197</v>
      </c>
      <c r="I64" s="13">
        <f>G64+H64</f>
        <v>500</v>
      </c>
      <c r="J64" s="6"/>
      <c r="K64" s="6"/>
    </row>
    <row r="65" spans="1:11" ht="27.75" customHeight="1" x14ac:dyDescent="0.2">
      <c r="A65" s="52" t="s">
        <v>138</v>
      </c>
      <c r="B65" s="35" t="s">
        <v>22</v>
      </c>
      <c r="C65" s="35" t="s">
        <v>11</v>
      </c>
      <c r="D65" s="35" t="s">
        <v>23</v>
      </c>
      <c r="E65" s="35" t="s">
        <v>140</v>
      </c>
      <c r="F65" s="35"/>
      <c r="G65" s="17">
        <f t="shared" ref="G65:H67" si="16">G66</f>
        <v>2000</v>
      </c>
      <c r="H65" s="17" t="str">
        <f t="shared" si="16"/>
        <v>0,0</v>
      </c>
      <c r="I65" s="17">
        <f>I66</f>
        <v>2000</v>
      </c>
      <c r="J65" s="6"/>
      <c r="K65" s="6"/>
    </row>
    <row r="66" spans="1:11" ht="30" x14ac:dyDescent="0.2">
      <c r="A66" s="52" t="s">
        <v>139</v>
      </c>
      <c r="B66" s="35" t="s">
        <v>22</v>
      </c>
      <c r="C66" s="35" t="s">
        <v>11</v>
      </c>
      <c r="D66" s="35" t="s">
        <v>23</v>
      </c>
      <c r="E66" s="35" t="s">
        <v>140</v>
      </c>
      <c r="F66" s="35" t="s">
        <v>44</v>
      </c>
      <c r="G66" s="17">
        <f t="shared" si="16"/>
        <v>2000</v>
      </c>
      <c r="H66" s="17" t="str">
        <f t="shared" si="16"/>
        <v>0,0</v>
      </c>
      <c r="I66" s="17">
        <f>I67</f>
        <v>2000</v>
      </c>
      <c r="J66" s="6"/>
      <c r="K66" s="6"/>
    </row>
    <row r="67" spans="1:11" ht="30" x14ac:dyDescent="0.2">
      <c r="A67" s="52" t="s">
        <v>72</v>
      </c>
      <c r="B67" s="35" t="s">
        <v>22</v>
      </c>
      <c r="C67" s="35" t="s">
        <v>11</v>
      </c>
      <c r="D67" s="35" t="s">
        <v>23</v>
      </c>
      <c r="E67" s="35" t="s">
        <v>140</v>
      </c>
      <c r="F67" s="35" t="s">
        <v>45</v>
      </c>
      <c r="G67" s="17">
        <f t="shared" si="16"/>
        <v>2000</v>
      </c>
      <c r="H67" s="17" t="str">
        <f t="shared" si="16"/>
        <v>0,0</v>
      </c>
      <c r="I67" s="17">
        <f>I68</f>
        <v>2000</v>
      </c>
      <c r="J67" s="6"/>
      <c r="K67" s="6"/>
    </row>
    <row r="68" spans="1:11" ht="45" x14ac:dyDescent="0.2">
      <c r="A68" s="55" t="s">
        <v>73</v>
      </c>
      <c r="B68" s="38" t="s">
        <v>22</v>
      </c>
      <c r="C68" s="38" t="s">
        <v>11</v>
      </c>
      <c r="D68" s="38" t="s">
        <v>23</v>
      </c>
      <c r="E68" s="38" t="s">
        <v>140</v>
      </c>
      <c r="F68" s="38" t="s">
        <v>35</v>
      </c>
      <c r="G68" s="13">
        <v>2000</v>
      </c>
      <c r="H68" s="91" t="s">
        <v>197</v>
      </c>
      <c r="I68" s="13">
        <f>G68+H68</f>
        <v>2000</v>
      </c>
      <c r="J68" s="6"/>
      <c r="K68" s="6"/>
    </row>
    <row r="69" spans="1:11" s="8" customFormat="1" ht="21.75" customHeight="1" x14ac:dyDescent="0.2">
      <c r="A69" s="52" t="s">
        <v>141</v>
      </c>
      <c r="B69" s="35" t="s">
        <v>22</v>
      </c>
      <c r="C69" s="35" t="s">
        <v>11</v>
      </c>
      <c r="D69" s="35" t="s">
        <v>142</v>
      </c>
      <c r="E69" s="35"/>
      <c r="F69" s="50"/>
      <c r="G69" s="56">
        <f>G70+G84</f>
        <v>1936</v>
      </c>
      <c r="H69" s="56">
        <f>H70+H84</f>
        <v>0</v>
      </c>
      <c r="I69" s="56">
        <f>I70+I84</f>
        <v>1936</v>
      </c>
      <c r="J69" s="6"/>
      <c r="K69" s="6"/>
    </row>
    <row r="70" spans="1:11" s="8" customFormat="1" ht="45" x14ac:dyDescent="0.2">
      <c r="A70" s="52" t="s">
        <v>95</v>
      </c>
      <c r="B70" s="35" t="s">
        <v>22</v>
      </c>
      <c r="C70" s="35" t="s">
        <v>11</v>
      </c>
      <c r="D70" s="35" t="s">
        <v>142</v>
      </c>
      <c r="E70" s="35" t="s">
        <v>104</v>
      </c>
      <c r="F70" s="50"/>
      <c r="G70" s="56">
        <f t="shared" ref="G70:I78" si="17">G71</f>
        <v>1900</v>
      </c>
      <c r="H70" s="56">
        <f t="shared" si="17"/>
        <v>0</v>
      </c>
      <c r="I70" s="56">
        <f t="shared" si="17"/>
        <v>1900</v>
      </c>
      <c r="J70" s="6"/>
      <c r="K70" s="6"/>
    </row>
    <row r="71" spans="1:11" s="8" customFormat="1" ht="45" x14ac:dyDescent="0.2">
      <c r="A71" s="52" t="s">
        <v>154</v>
      </c>
      <c r="B71" s="35">
        <v>920</v>
      </c>
      <c r="C71" s="35" t="s">
        <v>11</v>
      </c>
      <c r="D71" s="35" t="s">
        <v>142</v>
      </c>
      <c r="E71" s="35" t="s">
        <v>144</v>
      </c>
      <c r="F71" s="50"/>
      <c r="G71" s="56">
        <f>G76+G80+G72</f>
        <v>1900</v>
      </c>
      <c r="H71" s="56">
        <f>H76+H80+H72</f>
        <v>0</v>
      </c>
      <c r="I71" s="56">
        <f t="shared" ref="I71" si="18">I76+I80+I72</f>
        <v>1900</v>
      </c>
      <c r="J71" s="6"/>
      <c r="K71" s="6"/>
    </row>
    <row r="72" spans="1:11" s="8" customFormat="1" ht="30" x14ac:dyDescent="0.2">
      <c r="A72" s="52" t="s">
        <v>196</v>
      </c>
      <c r="B72" s="35" t="s">
        <v>22</v>
      </c>
      <c r="C72" s="35" t="s">
        <v>11</v>
      </c>
      <c r="D72" s="35" t="s">
        <v>142</v>
      </c>
      <c r="E72" s="35" t="s">
        <v>195</v>
      </c>
      <c r="F72" s="50"/>
      <c r="G72" s="56">
        <f>G73</f>
        <v>1900</v>
      </c>
      <c r="H72" s="56">
        <f>H73</f>
        <v>0</v>
      </c>
      <c r="I72" s="56">
        <f t="shared" ref="I72:I74" si="19">I73</f>
        <v>1900</v>
      </c>
      <c r="J72" s="6"/>
      <c r="K72" s="6"/>
    </row>
    <row r="73" spans="1:11" s="8" customFormat="1" ht="30" x14ac:dyDescent="0.2">
      <c r="A73" s="52" t="s">
        <v>72</v>
      </c>
      <c r="B73" s="35" t="s">
        <v>22</v>
      </c>
      <c r="C73" s="35" t="s">
        <v>11</v>
      </c>
      <c r="D73" s="35" t="s">
        <v>142</v>
      </c>
      <c r="E73" s="35" t="s">
        <v>195</v>
      </c>
      <c r="F73" s="50" t="s">
        <v>44</v>
      </c>
      <c r="G73" s="56">
        <f>G74</f>
        <v>1900</v>
      </c>
      <c r="H73" s="56">
        <f t="shared" ref="H73:H74" si="20">H74</f>
        <v>0</v>
      </c>
      <c r="I73" s="56">
        <f t="shared" si="19"/>
        <v>1900</v>
      </c>
      <c r="J73" s="6"/>
      <c r="K73" s="6"/>
    </row>
    <row r="74" spans="1:11" s="8" customFormat="1" ht="15" x14ac:dyDescent="0.2">
      <c r="A74" s="52" t="s">
        <v>155</v>
      </c>
      <c r="B74" s="35" t="s">
        <v>22</v>
      </c>
      <c r="C74" s="35" t="s">
        <v>11</v>
      </c>
      <c r="D74" s="35" t="s">
        <v>142</v>
      </c>
      <c r="E74" s="35" t="s">
        <v>195</v>
      </c>
      <c r="F74" s="50" t="s">
        <v>45</v>
      </c>
      <c r="G74" s="56">
        <f>G75</f>
        <v>1900</v>
      </c>
      <c r="H74" s="56">
        <f t="shared" si="20"/>
        <v>0</v>
      </c>
      <c r="I74" s="56">
        <f t="shared" si="19"/>
        <v>1900</v>
      </c>
      <c r="J74" s="6"/>
      <c r="K74" s="6"/>
    </row>
    <row r="75" spans="1:11" s="97" customFormat="1" ht="15" x14ac:dyDescent="0.2">
      <c r="A75" s="36" t="s">
        <v>155</v>
      </c>
      <c r="B75" s="54" t="s">
        <v>22</v>
      </c>
      <c r="C75" s="54" t="s">
        <v>11</v>
      </c>
      <c r="D75" s="54" t="s">
        <v>142</v>
      </c>
      <c r="E75" s="54" t="s">
        <v>195</v>
      </c>
      <c r="F75" s="98" t="s">
        <v>33</v>
      </c>
      <c r="G75" s="99">
        <v>1900</v>
      </c>
      <c r="H75" s="99">
        <v>0</v>
      </c>
      <c r="I75" s="99">
        <f>G75+H75</f>
        <v>1900</v>
      </c>
      <c r="J75" s="96"/>
      <c r="K75" s="96"/>
    </row>
    <row r="76" spans="1:11" s="8" customFormat="1" ht="30" hidden="1" x14ac:dyDescent="0.2">
      <c r="A76" s="52" t="s">
        <v>168</v>
      </c>
      <c r="B76" s="35" t="s">
        <v>22</v>
      </c>
      <c r="C76" s="35" t="s">
        <v>11</v>
      </c>
      <c r="D76" s="35" t="s">
        <v>142</v>
      </c>
      <c r="E76" s="35" t="s">
        <v>143</v>
      </c>
      <c r="F76" s="50"/>
      <c r="G76" s="56">
        <f t="shared" si="17"/>
        <v>0</v>
      </c>
      <c r="H76" s="56" t="str">
        <f t="shared" si="17"/>
        <v>0,0</v>
      </c>
      <c r="I76" s="56">
        <f t="shared" si="17"/>
        <v>0</v>
      </c>
      <c r="J76" s="6"/>
      <c r="K76" s="6"/>
    </row>
    <row r="77" spans="1:11" s="8" customFormat="1" ht="30" hidden="1" x14ac:dyDescent="0.2">
      <c r="A77" s="52" t="s">
        <v>71</v>
      </c>
      <c r="B77" s="35">
        <v>920</v>
      </c>
      <c r="C77" s="35" t="s">
        <v>11</v>
      </c>
      <c r="D77" s="35" t="s">
        <v>142</v>
      </c>
      <c r="E77" s="35" t="s">
        <v>143</v>
      </c>
      <c r="F77" s="50" t="s">
        <v>44</v>
      </c>
      <c r="G77" s="56">
        <f t="shared" si="17"/>
        <v>0</v>
      </c>
      <c r="H77" s="56" t="str">
        <f t="shared" si="17"/>
        <v>0,0</v>
      </c>
      <c r="I77" s="56">
        <f t="shared" si="17"/>
        <v>0</v>
      </c>
      <c r="J77" s="6"/>
      <c r="K77" s="6"/>
    </row>
    <row r="78" spans="1:11" s="8" customFormat="1" ht="30" hidden="1" x14ac:dyDescent="0.2">
      <c r="A78" s="52" t="s">
        <v>72</v>
      </c>
      <c r="B78" s="35">
        <v>920</v>
      </c>
      <c r="C78" s="35" t="s">
        <v>11</v>
      </c>
      <c r="D78" s="35" t="s">
        <v>142</v>
      </c>
      <c r="E78" s="35" t="s">
        <v>143</v>
      </c>
      <c r="F78" s="50" t="s">
        <v>45</v>
      </c>
      <c r="G78" s="56">
        <f t="shared" si="17"/>
        <v>0</v>
      </c>
      <c r="H78" s="56" t="str">
        <f t="shared" si="17"/>
        <v>0,0</v>
      </c>
      <c r="I78" s="56">
        <f t="shared" si="17"/>
        <v>0</v>
      </c>
      <c r="J78" s="6"/>
      <c r="K78" s="6"/>
    </row>
    <row r="79" spans="1:11" s="8" customFormat="1" ht="15" hidden="1" x14ac:dyDescent="0.2">
      <c r="A79" s="36" t="s">
        <v>155</v>
      </c>
      <c r="B79" s="38">
        <v>920</v>
      </c>
      <c r="C79" s="38" t="s">
        <v>11</v>
      </c>
      <c r="D79" s="38" t="s">
        <v>142</v>
      </c>
      <c r="E79" s="38" t="s">
        <v>143</v>
      </c>
      <c r="F79" s="39" t="s">
        <v>33</v>
      </c>
      <c r="G79" s="40">
        <v>0</v>
      </c>
      <c r="H79" s="90" t="s">
        <v>197</v>
      </c>
      <c r="I79" s="13">
        <f>G79+H79</f>
        <v>0</v>
      </c>
      <c r="J79" s="6"/>
      <c r="K79" s="6"/>
    </row>
    <row r="80" spans="1:11" s="8" customFormat="1" ht="30" hidden="1" x14ac:dyDescent="0.2">
      <c r="A80" s="34" t="s">
        <v>169</v>
      </c>
      <c r="B80" s="35" t="s">
        <v>22</v>
      </c>
      <c r="C80" s="35" t="s">
        <v>11</v>
      </c>
      <c r="D80" s="35" t="s">
        <v>142</v>
      </c>
      <c r="E80" s="35" t="s">
        <v>163</v>
      </c>
      <c r="F80" s="50"/>
      <c r="G80" s="14">
        <f t="shared" ref="G80:H82" si="21">G81</f>
        <v>0</v>
      </c>
      <c r="H80" s="14" t="str">
        <f t="shared" si="21"/>
        <v>0,0</v>
      </c>
      <c r="I80" s="14">
        <f>I81</f>
        <v>0</v>
      </c>
      <c r="J80" s="6"/>
      <c r="K80" s="6"/>
    </row>
    <row r="81" spans="1:11" s="8" customFormat="1" ht="30" hidden="1" x14ac:dyDescent="0.2">
      <c r="A81" s="52" t="s">
        <v>71</v>
      </c>
      <c r="B81" s="35">
        <v>920</v>
      </c>
      <c r="C81" s="35" t="s">
        <v>11</v>
      </c>
      <c r="D81" s="35" t="s">
        <v>142</v>
      </c>
      <c r="E81" s="35" t="s">
        <v>163</v>
      </c>
      <c r="F81" s="50" t="s">
        <v>44</v>
      </c>
      <c r="G81" s="14">
        <f t="shared" si="21"/>
        <v>0</v>
      </c>
      <c r="H81" s="14" t="str">
        <f t="shared" si="21"/>
        <v>0,0</v>
      </c>
      <c r="I81" s="14">
        <f>I82</f>
        <v>0</v>
      </c>
      <c r="J81" s="6"/>
      <c r="K81" s="6"/>
    </row>
    <row r="82" spans="1:11" s="8" customFormat="1" ht="30" hidden="1" x14ac:dyDescent="0.2">
      <c r="A82" s="52" t="s">
        <v>72</v>
      </c>
      <c r="B82" s="35">
        <v>920</v>
      </c>
      <c r="C82" s="35" t="s">
        <v>11</v>
      </c>
      <c r="D82" s="35" t="s">
        <v>142</v>
      </c>
      <c r="E82" s="35" t="s">
        <v>163</v>
      </c>
      <c r="F82" s="50" t="s">
        <v>45</v>
      </c>
      <c r="G82" s="14">
        <f t="shared" si="21"/>
        <v>0</v>
      </c>
      <c r="H82" s="14" t="str">
        <f t="shared" si="21"/>
        <v>0,0</v>
      </c>
      <c r="I82" s="14">
        <f>I83</f>
        <v>0</v>
      </c>
      <c r="J82" s="6"/>
      <c r="K82" s="6"/>
    </row>
    <row r="83" spans="1:11" s="8" customFormat="1" ht="15" hidden="1" x14ac:dyDescent="0.2">
      <c r="A83" s="36" t="s">
        <v>155</v>
      </c>
      <c r="B83" s="38">
        <v>920</v>
      </c>
      <c r="C83" s="38" t="s">
        <v>11</v>
      </c>
      <c r="D83" s="38" t="s">
        <v>142</v>
      </c>
      <c r="E83" s="38" t="s">
        <v>163</v>
      </c>
      <c r="F83" s="39" t="s">
        <v>33</v>
      </c>
      <c r="G83" s="40">
        <v>0</v>
      </c>
      <c r="H83" s="90" t="s">
        <v>197</v>
      </c>
      <c r="I83" s="13">
        <v>0</v>
      </c>
      <c r="J83" s="6"/>
      <c r="K83" s="6"/>
    </row>
    <row r="84" spans="1:11" s="8" customFormat="1" ht="15" x14ac:dyDescent="0.2">
      <c r="A84" s="2" t="s">
        <v>42</v>
      </c>
      <c r="B84" s="35" t="s">
        <v>22</v>
      </c>
      <c r="C84" s="35" t="s">
        <v>11</v>
      </c>
      <c r="D84" s="35" t="s">
        <v>142</v>
      </c>
      <c r="E84" s="35" t="s">
        <v>100</v>
      </c>
      <c r="F84" s="50"/>
      <c r="G84" s="14">
        <v>36</v>
      </c>
      <c r="H84" s="14">
        <f t="shared" ref="G84:H87" si="22">H85</f>
        <v>0</v>
      </c>
      <c r="I84" s="14">
        <v>36</v>
      </c>
      <c r="J84" s="6"/>
      <c r="K84" s="6"/>
    </row>
    <row r="85" spans="1:11" s="8" customFormat="1" ht="25.5" x14ac:dyDescent="0.2">
      <c r="A85" s="2" t="s">
        <v>173</v>
      </c>
      <c r="B85" s="35" t="s">
        <v>22</v>
      </c>
      <c r="C85" s="35" t="s">
        <v>11</v>
      </c>
      <c r="D85" s="35" t="s">
        <v>142</v>
      </c>
      <c r="E85" s="35" t="s">
        <v>174</v>
      </c>
      <c r="F85" s="50"/>
      <c r="G85" s="14">
        <f t="shared" si="22"/>
        <v>36</v>
      </c>
      <c r="H85" s="14">
        <f t="shared" si="22"/>
        <v>0</v>
      </c>
      <c r="I85" s="14">
        <f>I86</f>
        <v>36</v>
      </c>
      <c r="J85" s="6"/>
      <c r="K85" s="6"/>
    </row>
    <row r="86" spans="1:11" s="8" customFormat="1" ht="25.5" x14ac:dyDescent="0.2">
      <c r="A86" s="2" t="s">
        <v>139</v>
      </c>
      <c r="B86" s="35" t="s">
        <v>22</v>
      </c>
      <c r="C86" s="35" t="s">
        <v>11</v>
      </c>
      <c r="D86" s="35" t="s">
        <v>142</v>
      </c>
      <c r="E86" s="35" t="s">
        <v>174</v>
      </c>
      <c r="F86" s="50" t="s">
        <v>44</v>
      </c>
      <c r="G86" s="14">
        <f t="shared" si="22"/>
        <v>36</v>
      </c>
      <c r="H86" s="14">
        <f t="shared" si="22"/>
        <v>0</v>
      </c>
      <c r="I86" s="14">
        <f>I87</f>
        <v>36</v>
      </c>
      <c r="J86" s="6"/>
      <c r="K86" s="6"/>
    </row>
    <row r="87" spans="1:11" s="8" customFormat="1" ht="25.5" x14ac:dyDescent="0.2">
      <c r="A87" s="2" t="s">
        <v>72</v>
      </c>
      <c r="B87" s="35" t="s">
        <v>22</v>
      </c>
      <c r="C87" s="35" t="s">
        <v>11</v>
      </c>
      <c r="D87" s="35" t="s">
        <v>142</v>
      </c>
      <c r="E87" s="35" t="s">
        <v>174</v>
      </c>
      <c r="F87" s="50" t="s">
        <v>45</v>
      </c>
      <c r="G87" s="14">
        <f t="shared" si="22"/>
        <v>36</v>
      </c>
      <c r="H87" s="14">
        <f t="shared" si="22"/>
        <v>0</v>
      </c>
      <c r="I87" s="14">
        <f>I88</f>
        <v>36</v>
      </c>
      <c r="J87" s="6"/>
      <c r="K87" s="6"/>
    </row>
    <row r="88" spans="1:11" s="8" customFormat="1" ht="15" x14ac:dyDescent="0.2">
      <c r="A88" s="36" t="s">
        <v>155</v>
      </c>
      <c r="B88" s="38" t="s">
        <v>22</v>
      </c>
      <c r="C88" s="38" t="s">
        <v>11</v>
      </c>
      <c r="D88" s="38" t="s">
        <v>142</v>
      </c>
      <c r="E88" s="38" t="s">
        <v>174</v>
      </c>
      <c r="F88" s="39" t="s">
        <v>33</v>
      </c>
      <c r="G88" s="40">
        <v>36</v>
      </c>
      <c r="H88" s="40">
        <v>0</v>
      </c>
      <c r="I88" s="13">
        <f>G88+H88</f>
        <v>36</v>
      </c>
      <c r="J88" s="6"/>
      <c r="K88" s="6"/>
    </row>
    <row r="89" spans="1:11" ht="14.25" x14ac:dyDescent="0.2">
      <c r="A89" s="46" t="s">
        <v>52</v>
      </c>
      <c r="B89" s="47">
        <v>920</v>
      </c>
      <c r="C89" s="47" t="s">
        <v>12</v>
      </c>
      <c r="D89" s="47" t="s">
        <v>25</v>
      </c>
      <c r="E89" s="47"/>
      <c r="F89" s="47" t="s">
        <v>7</v>
      </c>
      <c r="G89" s="11" t="e">
        <f>G97+G106+G90</f>
        <v>#REF!</v>
      </c>
      <c r="H89" s="11" t="e">
        <f>H97+H106+H90</f>
        <v>#REF!</v>
      </c>
      <c r="I89" s="11">
        <f>I97+I106+I90</f>
        <v>126798.1</v>
      </c>
      <c r="J89" s="6"/>
      <c r="K89" s="6"/>
    </row>
    <row r="90" spans="1:11" ht="15" x14ac:dyDescent="0.2">
      <c r="A90" s="57" t="s">
        <v>162</v>
      </c>
      <c r="B90" s="35">
        <v>920</v>
      </c>
      <c r="C90" s="35" t="s">
        <v>12</v>
      </c>
      <c r="D90" s="35" t="s">
        <v>9</v>
      </c>
      <c r="E90" s="35"/>
      <c r="F90" s="35" t="s">
        <v>7</v>
      </c>
      <c r="G90" s="15" t="e">
        <f>#REF!+G91</f>
        <v>#REF!</v>
      </c>
      <c r="H90" s="15" t="e">
        <f>#REF!+H91</f>
        <v>#REF!</v>
      </c>
      <c r="I90" s="15">
        <f>I91</f>
        <v>2750</v>
      </c>
      <c r="J90" s="6"/>
      <c r="K90" s="6"/>
    </row>
    <row r="91" spans="1:11" ht="45" x14ac:dyDescent="0.2">
      <c r="A91" s="57" t="s">
        <v>186</v>
      </c>
      <c r="B91" s="35" t="s">
        <v>22</v>
      </c>
      <c r="C91" s="35" t="s">
        <v>12</v>
      </c>
      <c r="D91" s="35" t="s">
        <v>9</v>
      </c>
      <c r="E91" s="35" t="s">
        <v>187</v>
      </c>
      <c r="F91" s="35"/>
      <c r="G91" s="15">
        <f t="shared" ref="G91:I95" si="23">G92</f>
        <v>2750</v>
      </c>
      <c r="H91" s="15">
        <f t="shared" si="23"/>
        <v>0</v>
      </c>
      <c r="I91" s="15">
        <f t="shared" si="23"/>
        <v>2750</v>
      </c>
      <c r="J91" s="6"/>
      <c r="K91" s="6"/>
    </row>
    <row r="92" spans="1:11" ht="45" x14ac:dyDescent="0.2">
      <c r="A92" s="57" t="s">
        <v>188</v>
      </c>
      <c r="B92" s="35" t="s">
        <v>22</v>
      </c>
      <c r="C92" s="35" t="s">
        <v>12</v>
      </c>
      <c r="D92" s="35" t="s">
        <v>9</v>
      </c>
      <c r="E92" s="35" t="s">
        <v>189</v>
      </c>
      <c r="F92" s="35"/>
      <c r="G92" s="15">
        <f t="shared" si="23"/>
        <v>2750</v>
      </c>
      <c r="H92" s="15">
        <f t="shared" si="23"/>
        <v>0</v>
      </c>
      <c r="I92" s="15">
        <f t="shared" si="23"/>
        <v>2750</v>
      </c>
      <c r="J92" s="6"/>
      <c r="K92" s="6"/>
    </row>
    <row r="93" spans="1:11" ht="30" x14ac:dyDescent="0.2">
      <c r="A93" s="57" t="s">
        <v>190</v>
      </c>
      <c r="B93" s="35" t="s">
        <v>22</v>
      </c>
      <c r="C93" s="35" t="s">
        <v>12</v>
      </c>
      <c r="D93" s="35" t="s">
        <v>9</v>
      </c>
      <c r="E93" s="35" t="s">
        <v>191</v>
      </c>
      <c r="F93" s="35"/>
      <c r="G93" s="15">
        <f t="shared" si="23"/>
        <v>2750</v>
      </c>
      <c r="H93" s="15">
        <f t="shared" si="23"/>
        <v>0</v>
      </c>
      <c r="I93" s="15">
        <f t="shared" si="23"/>
        <v>2750</v>
      </c>
      <c r="J93" s="6"/>
      <c r="K93" s="6"/>
    </row>
    <row r="94" spans="1:11" ht="30" x14ac:dyDescent="0.2">
      <c r="A94" s="57" t="s">
        <v>71</v>
      </c>
      <c r="B94" s="35" t="s">
        <v>22</v>
      </c>
      <c r="C94" s="35" t="s">
        <v>12</v>
      </c>
      <c r="D94" s="35" t="s">
        <v>9</v>
      </c>
      <c r="E94" s="35" t="s">
        <v>191</v>
      </c>
      <c r="F94" s="35" t="s">
        <v>44</v>
      </c>
      <c r="G94" s="15">
        <f t="shared" si="23"/>
        <v>2750</v>
      </c>
      <c r="H94" s="15">
        <f t="shared" si="23"/>
        <v>0</v>
      </c>
      <c r="I94" s="15">
        <f t="shared" si="23"/>
        <v>2750</v>
      </c>
      <c r="J94" s="6"/>
      <c r="K94" s="6"/>
    </row>
    <row r="95" spans="1:11" ht="30" x14ac:dyDescent="0.2">
      <c r="A95" s="57" t="s">
        <v>72</v>
      </c>
      <c r="B95" s="35" t="s">
        <v>22</v>
      </c>
      <c r="C95" s="35" t="s">
        <v>12</v>
      </c>
      <c r="D95" s="35" t="s">
        <v>9</v>
      </c>
      <c r="E95" s="35" t="s">
        <v>191</v>
      </c>
      <c r="F95" s="35" t="s">
        <v>45</v>
      </c>
      <c r="G95" s="15">
        <f t="shared" si="23"/>
        <v>2750</v>
      </c>
      <c r="H95" s="15">
        <f t="shared" si="23"/>
        <v>0</v>
      </c>
      <c r="I95" s="15">
        <f t="shared" si="23"/>
        <v>2750</v>
      </c>
      <c r="J95" s="6"/>
      <c r="K95" s="6"/>
    </row>
    <row r="96" spans="1:11" ht="15" x14ac:dyDescent="0.2">
      <c r="A96" s="94" t="s">
        <v>155</v>
      </c>
      <c r="B96" s="54" t="s">
        <v>22</v>
      </c>
      <c r="C96" s="54" t="s">
        <v>12</v>
      </c>
      <c r="D96" s="54" t="s">
        <v>9</v>
      </c>
      <c r="E96" s="54" t="s">
        <v>191</v>
      </c>
      <c r="F96" s="54" t="s">
        <v>33</v>
      </c>
      <c r="G96" s="18">
        <v>2750</v>
      </c>
      <c r="H96" s="18">
        <v>0</v>
      </c>
      <c r="I96" s="18">
        <f>G96+H96</f>
        <v>2750</v>
      </c>
      <c r="J96" s="6"/>
      <c r="K96" s="6"/>
    </row>
    <row r="97" spans="1:11" ht="15" x14ac:dyDescent="0.2">
      <c r="A97" s="48" t="s">
        <v>19</v>
      </c>
      <c r="B97" s="35">
        <v>920</v>
      </c>
      <c r="C97" s="35" t="s">
        <v>12</v>
      </c>
      <c r="D97" s="35" t="s">
        <v>13</v>
      </c>
      <c r="E97" s="35"/>
      <c r="F97" s="35"/>
      <c r="G97" s="14">
        <f t="shared" ref="G97:H98" si="24">G98</f>
        <v>1401.9</v>
      </c>
      <c r="H97" s="14">
        <f t="shared" si="24"/>
        <v>0</v>
      </c>
      <c r="I97" s="14">
        <f>I98</f>
        <v>1401.9</v>
      </c>
      <c r="J97" s="6"/>
      <c r="K97" s="6"/>
    </row>
    <row r="98" spans="1:11" ht="15" x14ac:dyDescent="0.2">
      <c r="A98" s="31" t="s">
        <v>42</v>
      </c>
      <c r="B98" s="35">
        <v>920</v>
      </c>
      <c r="C98" s="35" t="s">
        <v>12</v>
      </c>
      <c r="D98" s="35" t="s">
        <v>13</v>
      </c>
      <c r="E98" s="32" t="s">
        <v>100</v>
      </c>
      <c r="F98" s="35"/>
      <c r="G98" s="14">
        <f t="shared" si="24"/>
        <v>1401.9</v>
      </c>
      <c r="H98" s="14">
        <f t="shared" si="24"/>
        <v>0</v>
      </c>
      <c r="I98" s="14">
        <f>I99</f>
        <v>1401.9</v>
      </c>
      <c r="J98" s="6"/>
      <c r="K98" s="6"/>
    </row>
    <row r="99" spans="1:11" ht="15" x14ac:dyDescent="0.2">
      <c r="A99" s="48" t="s">
        <v>20</v>
      </c>
      <c r="B99" s="35" t="s">
        <v>22</v>
      </c>
      <c r="C99" s="35" t="s">
        <v>12</v>
      </c>
      <c r="D99" s="35" t="s">
        <v>13</v>
      </c>
      <c r="E99" s="35" t="s">
        <v>106</v>
      </c>
      <c r="F99" s="35"/>
      <c r="G99" s="17">
        <f t="shared" ref="G99:H99" si="25">G100+G103</f>
        <v>1401.9</v>
      </c>
      <c r="H99" s="17">
        <f t="shared" si="25"/>
        <v>0</v>
      </c>
      <c r="I99" s="17">
        <f>I100+I103</f>
        <v>1401.9</v>
      </c>
      <c r="J99" s="6"/>
      <c r="K99" s="6"/>
    </row>
    <row r="100" spans="1:11" ht="30" x14ac:dyDescent="0.2">
      <c r="A100" s="34" t="s">
        <v>71</v>
      </c>
      <c r="B100" s="35">
        <v>920</v>
      </c>
      <c r="C100" s="35" t="s">
        <v>12</v>
      </c>
      <c r="D100" s="35" t="s">
        <v>13</v>
      </c>
      <c r="E100" s="35" t="s">
        <v>106</v>
      </c>
      <c r="F100" s="35" t="s">
        <v>44</v>
      </c>
      <c r="G100" s="17">
        <f t="shared" ref="G100:H101" si="26">G101</f>
        <v>506.6</v>
      </c>
      <c r="H100" s="17" t="str">
        <f t="shared" si="26"/>
        <v>0,0</v>
      </c>
      <c r="I100" s="17">
        <f>I101</f>
        <v>506.6</v>
      </c>
      <c r="J100" s="6"/>
      <c r="K100" s="6"/>
    </row>
    <row r="101" spans="1:11" ht="30" x14ac:dyDescent="0.2">
      <c r="A101" s="34" t="s">
        <v>72</v>
      </c>
      <c r="B101" s="35">
        <v>920</v>
      </c>
      <c r="C101" s="35" t="s">
        <v>12</v>
      </c>
      <c r="D101" s="35" t="s">
        <v>13</v>
      </c>
      <c r="E101" s="35" t="s">
        <v>106</v>
      </c>
      <c r="F101" s="35" t="s">
        <v>45</v>
      </c>
      <c r="G101" s="17">
        <f t="shared" si="26"/>
        <v>506.6</v>
      </c>
      <c r="H101" s="17" t="str">
        <f t="shared" si="26"/>
        <v>0,0</v>
      </c>
      <c r="I101" s="17">
        <f>I102</f>
        <v>506.6</v>
      </c>
      <c r="J101" s="6"/>
      <c r="K101" s="6"/>
    </row>
    <row r="102" spans="1:11" ht="15" x14ac:dyDescent="0.2">
      <c r="A102" s="36" t="s">
        <v>155</v>
      </c>
      <c r="B102" s="38" t="s">
        <v>22</v>
      </c>
      <c r="C102" s="38" t="s">
        <v>12</v>
      </c>
      <c r="D102" s="38" t="s">
        <v>13</v>
      </c>
      <c r="E102" s="38" t="s">
        <v>106</v>
      </c>
      <c r="F102" s="38" t="s">
        <v>33</v>
      </c>
      <c r="G102" s="13">
        <v>506.6</v>
      </c>
      <c r="H102" s="91" t="s">
        <v>197</v>
      </c>
      <c r="I102" s="13">
        <f>G102+H102</f>
        <v>506.6</v>
      </c>
      <c r="J102" s="6"/>
      <c r="K102" s="6"/>
    </row>
    <row r="103" spans="1:11" ht="15" x14ac:dyDescent="0.2">
      <c r="A103" s="48" t="s">
        <v>46</v>
      </c>
      <c r="B103" s="35" t="s">
        <v>22</v>
      </c>
      <c r="C103" s="35" t="s">
        <v>12</v>
      </c>
      <c r="D103" s="35" t="s">
        <v>13</v>
      </c>
      <c r="E103" s="35" t="s">
        <v>106</v>
      </c>
      <c r="F103" s="35" t="s">
        <v>47</v>
      </c>
      <c r="G103" s="17">
        <f t="shared" ref="G103:H104" si="27">G104</f>
        <v>895.3</v>
      </c>
      <c r="H103" s="17" t="str">
        <f t="shared" si="27"/>
        <v>0,0</v>
      </c>
      <c r="I103" s="17">
        <f>I104</f>
        <v>895.3</v>
      </c>
      <c r="J103" s="6"/>
      <c r="K103" s="6"/>
    </row>
    <row r="104" spans="1:11" ht="50.25" customHeight="1" x14ac:dyDescent="0.2">
      <c r="A104" s="58" t="s">
        <v>78</v>
      </c>
      <c r="B104" s="35" t="s">
        <v>22</v>
      </c>
      <c r="C104" s="35" t="s">
        <v>12</v>
      </c>
      <c r="D104" s="35" t="s">
        <v>13</v>
      </c>
      <c r="E104" s="35" t="s">
        <v>106</v>
      </c>
      <c r="F104" s="35" t="s">
        <v>34</v>
      </c>
      <c r="G104" s="17">
        <f t="shared" si="27"/>
        <v>895.3</v>
      </c>
      <c r="H104" s="17" t="str">
        <f t="shared" si="27"/>
        <v>0,0</v>
      </c>
      <c r="I104" s="17">
        <f>I105</f>
        <v>895.3</v>
      </c>
      <c r="J104" s="6"/>
      <c r="K104" s="6"/>
    </row>
    <row r="105" spans="1:11" ht="60" x14ac:dyDescent="0.2">
      <c r="A105" s="59" t="s">
        <v>135</v>
      </c>
      <c r="B105" s="38" t="s">
        <v>22</v>
      </c>
      <c r="C105" s="38" t="s">
        <v>12</v>
      </c>
      <c r="D105" s="38" t="s">
        <v>13</v>
      </c>
      <c r="E105" s="38" t="s">
        <v>106</v>
      </c>
      <c r="F105" s="38" t="s">
        <v>136</v>
      </c>
      <c r="G105" s="13">
        <v>895.3</v>
      </c>
      <c r="H105" s="91" t="s">
        <v>197</v>
      </c>
      <c r="I105" s="13">
        <f>G105+H105</f>
        <v>895.3</v>
      </c>
      <c r="J105" s="6"/>
      <c r="K105" s="6"/>
    </row>
    <row r="106" spans="1:11" ht="15" x14ac:dyDescent="0.2">
      <c r="A106" s="57" t="s">
        <v>16</v>
      </c>
      <c r="B106" s="35">
        <v>920</v>
      </c>
      <c r="C106" s="35" t="s">
        <v>12</v>
      </c>
      <c r="D106" s="35" t="s">
        <v>10</v>
      </c>
      <c r="E106" s="35"/>
      <c r="F106" s="35" t="s">
        <v>7</v>
      </c>
      <c r="G106" s="15" t="e">
        <f>G133+G127+G117+G107</f>
        <v>#REF!</v>
      </c>
      <c r="H106" s="15" t="e">
        <f>H133+H127+H117+H107</f>
        <v>#REF!</v>
      </c>
      <c r="I106" s="15">
        <f>I133+I127+I117+I107</f>
        <v>122646.20000000001</v>
      </c>
      <c r="J106" s="6"/>
      <c r="K106" s="6"/>
    </row>
    <row r="107" spans="1:11" ht="45" x14ac:dyDescent="0.2">
      <c r="A107" s="57" t="s">
        <v>186</v>
      </c>
      <c r="B107" s="35" t="s">
        <v>22</v>
      </c>
      <c r="C107" s="35" t="s">
        <v>12</v>
      </c>
      <c r="D107" s="35" t="s">
        <v>10</v>
      </c>
      <c r="E107" s="35" t="s">
        <v>187</v>
      </c>
      <c r="F107" s="35"/>
      <c r="G107" s="15">
        <f>G108</f>
        <v>7422.8</v>
      </c>
      <c r="H107" s="15">
        <f>H108</f>
        <v>0</v>
      </c>
      <c r="I107" s="15">
        <f>I108</f>
        <v>7422.8</v>
      </c>
      <c r="J107" s="6"/>
      <c r="K107" s="6"/>
    </row>
    <row r="108" spans="1:11" ht="45" x14ac:dyDescent="0.2">
      <c r="A108" s="57" t="s">
        <v>188</v>
      </c>
      <c r="B108" s="35" t="s">
        <v>22</v>
      </c>
      <c r="C108" s="35" t="s">
        <v>12</v>
      </c>
      <c r="D108" s="35" t="s">
        <v>10</v>
      </c>
      <c r="E108" s="35" t="s">
        <v>189</v>
      </c>
      <c r="F108" s="35"/>
      <c r="G108" s="15">
        <f>G109+G113</f>
        <v>7422.8</v>
      </c>
      <c r="H108" s="15">
        <f>H109+H113</f>
        <v>0</v>
      </c>
      <c r="I108" s="15">
        <f>I109+I113</f>
        <v>7422.8</v>
      </c>
      <c r="J108" s="6"/>
      <c r="K108" s="6"/>
    </row>
    <row r="109" spans="1:11" ht="30" x14ac:dyDescent="0.2">
      <c r="A109" s="31" t="s">
        <v>190</v>
      </c>
      <c r="B109" s="41" t="s">
        <v>22</v>
      </c>
      <c r="C109" s="41" t="s">
        <v>12</v>
      </c>
      <c r="D109" s="41" t="s">
        <v>10</v>
      </c>
      <c r="E109" s="41" t="s">
        <v>191</v>
      </c>
      <c r="F109" s="41"/>
      <c r="G109" s="14">
        <f t="shared" ref="G109:I111" si="28">G110</f>
        <v>564.20000000000005</v>
      </c>
      <c r="H109" s="14">
        <f t="shared" si="28"/>
        <v>0</v>
      </c>
      <c r="I109" s="14">
        <f t="shared" si="28"/>
        <v>564.20000000000005</v>
      </c>
      <c r="J109" s="6"/>
      <c r="K109" s="6"/>
    </row>
    <row r="110" spans="1:11" ht="30" x14ac:dyDescent="0.2">
      <c r="A110" s="31" t="s">
        <v>71</v>
      </c>
      <c r="B110" s="41" t="s">
        <v>22</v>
      </c>
      <c r="C110" s="41" t="s">
        <v>12</v>
      </c>
      <c r="D110" s="41" t="s">
        <v>10</v>
      </c>
      <c r="E110" s="41" t="s">
        <v>191</v>
      </c>
      <c r="F110" s="41" t="s">
        <v>44</v>
      </c>
      <c r="G110" s="14">
        <f t="shared" si="28"/>
        <v>564.20000000000005</v>
      </c>
      <c r="H110" s="14">
        <f t="shared" si="28"/>
        <v>0</v>
      </c>
      <c r="I110" s="14">
        <f t="shared" si="28"/>
        <v>564.20000000000005</v>
      </c>
      <c r="J110" s="6"/>
      <c r="K110" s="6"/>
    </row>
    <row r="111" spans="1:11" ht="30" x14ac:dyDescent="0.2">
      <c r="A111" s="31" t="s">
        <v>72</v>
      </c>
      <c r="B111" s="41" t="s">
        <v>22</v>
      </c>
      <c r="C111" s="41" t="s">
        <v>12</v>
      </c>
      <c r="D111" s="41" t="s">
        <v>10</v>
      </c>
      <c r="E111" s="41" t="s">
        <v>191</v>
      </c>
      <c r="F111" s="41" t="s">
        <v>45</v>
      </c>
      <c r="G111" s="14">
        <f t="shared" si="28"/>
        <v>564.20000000000005</v>
      </c>
      <c r="H111" s="14">
        <f t="shared" si="28"/>
        <v>0</v>
      </c>
      <c r="I111" s="14">
        <f t="shared" si="28"/>
        <v>564.20000000000005</v>
      </c>
      <c r="J111" s="6"/>
      <c r="K111" s="6"/>
    </row>
    <row r="112" spans="1:11" ht="15" x14ac:dyDescent="0.2">
      <c r="A112" s="94" t="s">
        <v>155</v>
      </c>
      <c r="B112" s="54" t="s">
        <v>22</v>
      </c>
      <c r="C112" s="54" t="s">
        <v>12</v>
      </c>
      <c r="D112" s="54" t="s">
        <v>10</v>
      </c>
      <c r="E112" s="54" t="s">
        <v>191</v>
      </c>
      <c r="F112" s="54" t="s">
        <v>33</v>
      </c>
      <c r="G112" s="18">
        <v>564.20000000000005</v>
      </c>
      <c r="H112" s="18">
        <v>0</v>
      </c>
      <c r="I112" s="18">
        <f>G112+H112</f>
        <v>564.20000000000005</v>
      </c>
      <c r="J112" s="6"/>
      <c r="K112" s="6"/>
    </row>
    <row r="113" spans="1:12" ht="30" x14ac:dyDescent="0.2">
      <c r="A113" s="57" t="s">
        <v>177</v>
      </c>
      <c r="B113" s="35" t="s">
        <v>22</v>
      </c>
      <c r="C113" s="35" t="s">
        <v>12</v>
      </c>
      <c r="D113" s="35" t="s">
        <v>10</v>
      </c>
      <c r="E113" s="35" t="s">
        <v>192</v>
      </c>
      <c r="F113" s="35"/>
      <c r="G113" s="15">
        <f t="shared" ref="G113:I115" si="29">G114</f>
        <v>6858.6</v>
      </c>
      <c r="H113" s="15">
        <f t="shared" si="29"/>
        <v>0</v>
      </c>
      <c r="I113" s="15">
        <f t="shared" si="29"/>
        <v>6858.6</v>
      </c>
      <c r="J113" s="6"/>
      <c r="K113" s="6"/>
    </row>
    <row r="114" spans="1:12" ht="30" x14ac:dyDescent="0.2">
      <c r="A114" s="57" t="s">
        <v>71</v>
      </c>
      <c r="B114" s="35" t="s">
        <v>22</v>
      </c>
      <c r="C114" s="35" t="s">
        <v>12</v>
      </c>
      <c r="D114" s="35" t="s">
        <v>10</v>
      </c>
      <c r="E114" s="35" t="s">
        <v>192</v>
      </c>
      <c r="F114" s="35" t="s">
        <v>44</v>
      </c>
      <c r="G114" s="15">
        <f t="shared" si="29"/>
        <v>6858.6</v>
      </c>
      <c r="H114" s="15">
        <f t="shared" si="29"/>
        <v>0</v>
      </c>
      <c r="I114" s="15">
        <f t="shared" si="29"/>
        <v>6858.6</v>
      </c>
      <c r="J114" s="6"/>
      <c r="K114" s="6"/>
    </row>
    <row r="115" spans="1:12" ht="30" x14ac:dyDescent="0.2">
      <c r="A115" s="57" t="s">
        <v>72</v>
      </c>
      <c r="B115" s="35" t="s">
        <v>22</v>
      </c>
      <c r="C115" s="35" t="s">
        <v>12</v>
      </c>
      <c r="D115" s="35" t="s">
        <v>10</v>
      </c>
      <c r="E115" s="35" t="s">
        <v>192</v>
      </c>
      <c r="F115" s="35" t="s">
        <v>45</v>
      </c>
      <c r="G115" s="15">
        <f t="shared" si="29"/>
        <v>6858.6</v>
      </c>
      <c r="H115" s="15">
        <f t="shared" si="29"/>
        <v>0</v>
      </c>
      <c r="I115" s="15">
        <f t="shared" si="29"/>
        <v>6858.6</v>
      </c>
      <c r="J115" s="6"/>
      <c r="K115" s="6"/>
    </row>
    <row r="116" spans="1:12" ht="15" x14ac:dyDescent="0.2">
      <c r="A116" s="94" t="s">
        <v>155</v>
      </c>
      <c r="B116" s="54" t="s">
        <v>22</v>
      </c>
      <c r="C116" s="54" t="s">
        <v>12</v>
      </c>
      <c r="D116" s="54" t="s">
        <v>10</v>
      </c>
      <c r="E116" s="54" t="s">
        <v>192</v>
      </c>
      <c r="F116" s="54" t="s">
        <v>33</v>
      </c>
      <c r="G116" s="18">
        <v>6858.6</v>
      </c>
      <c r="H116" s="18">
        <v>0</v>
      </c>
      <c r="I116" s="18">
        <f>G116+H116</f>
        <v>6858.6</v>
      </c>
      <c r="J116" s="6"/>
      <c r="K116" s="6"/>
    </row>
    <row r="117" spans="1:12" ht="45" x14ac:dyDescent="0.2">
      <c r="A117" s="48" t="s">
        <v>95</v>
      </c>
      <c r="B117" s="35">
        <v>920</v>
      </c>
      <c r="C117" s="35" t="s">
        <v>12</v>
      </c>
      <c r="D117" s="35" t="s">
        <v>10</v>
      </c>
      <c r="E117" s="35" t="s">
        <v>104</v>
      </c>
      <c r="F117" s="35"/>
      <c r="G117" s="15" t="e">
        <f>G118</f>
        <v>#REF!</v>
      </c>
      <c r="H117" s="15" t="e">
        <f t="shared" ref="H117:I117" si="30">H118</f>
        <v>#REF!</v>
      </c>
      <c r="I117" s="15">
        <f t="shared" si="30"/>
        <v>2393</v>
      </c>
      <c r="J117" s="6"/>
      <c r="K117" s="6"/>
    </row>
    <row r="118" spans="1:12" ht="30" x14ac:dyDescent="0.2">
      <c r="A118" s="57" t="s">
        <v>159</v>
      </c>
      <c r="B118" s="35">
        <v>920</v>
      </c>
      <c r="C118" s="35" t="s">
        <v>12</v>
      </c>
      <c r="D118" s="35" t="s">
        <v>10</v>
      </c>
      <c r="E118" s="35" t="s">
        <v>158</v>
      </c>
      <c r="F118" s="35"/>
      <c r="G118" s="15" t="e">
        <f>G119+G123+#REF!</f>
        <v>#REF!</v>
      </c>
      <c r="H118" s="15" t="e">
        <f>H119+H123+#REF!</f>
        <v>#REF!</v>
      </c>
      <c r="I118" s="15">
        <f>I119+I123</f>
        <v>2393</v>
      </c>
      <c r="J118" s="6"/>
      <c r="K118" s="6"/>
    </row>
    <row r="119" spans="1:12" ht="30" x14ac:dyDescent="0.2">
      <c r="A119" s="57" t="s">
        <v>161</v>
      </c>
      <c r="B119" s="35">
        <v>920</v>
      </c>
      <c r="C119" s="35" t="s">
        <v>12</v>
      </c>
      <c r="D119" s="35" t="s">
        <v>10</v>
      </c>
      <c r="E119" s="35" t="s">
        <v>160</v>
      </c>
      <c r="F119" s="35"/>
      <c r="G119" s="15">
        <f t="shared" ref="G119:I125" si="31">G120</f>
        <v>953</v>
      </c>
      <c r="H119" s="15">
        <f t="shared" si="31"/>
        <v>0</v>
      </c>
      <c r="I119" s="15">
        <f t="shared" si="31"/>
        <v>953</v>
      </c>
      <c r="J119" s="6"/>
      <c r="K119" s="6"/>
      <c r="L119" s="6"/>
    </row>
    <row r="120" spans="1:12" ht="30" x14ac:dyDescent="0.2">
      <c r="A120" s="34" t="s">
        <v>71</v>
      </c>
      <c r="B120" s="35">
        <v>920</v>
      </c>
      <c r="C120" s="35" t="s">
        <v>12</v>
      </c>
      <c r="D120" s="35" t="s">
        <v>10</v>
      </c>
      <c r="E120" s="35" t="s">
        <v>160</v>
      </c>
      <c r="F120" s="35" t="s">
        <v>44</v>
      </c>
      <c r="G120" s="14">
        <f t="shared" si="31"/>
        <v>953</v>
      </c>
      <c r="H120" s="14">
        <f t="shared" si="31"/>
        <v>0</v>
      </c>
      <c r="I120" s="14">
        <f t="shared" si="31"/>
        <v>953</v>
      </c>
      <c r="J120" s="6"/>
      <c r="K120" s="6"/>
    </row>
    <row r="121" spans="1:12" ht="30" x14ac:dyDescent="0.2">
      <c r="A121" s="34" t="s">
        <v>72</v>
      </c>
      <c r="B121" s="35">
        <v>920</v>
      </c>
      <c r="C121" s="35" t="s">
        <v>12</v>
      </c>
      <c r="D121" s="35" t="s">
        <v>10</v>
      </c>
      <c r="E121" s="35" t="s">
        <v>160</v>
      </c>
      <c r="F121" s="35" t="s">
        <v>45</v>
      </c>
      <c r="G121" s="14">
        <f t="shared" si="31"/>
        <v>953</v>
      </c>
      <c r="H121" s="14">
        <f t="shared" si="31"/>
        <v>0</v>
      </c>
      <c r="I121" s="14">
        <f t="shared" si="31"/>
        <v>953</v>
      </c>
      <c r="J121" s="6"/>
      <c r="K121" s="6"/>
    </row>
    <row r="122" spans="1:12" ht="15" x14ac:dyDescent="0.2">
      <c r="A122" s="36" t="s">
        <v>155</v>
      </c>
      <c r="B122" s="38" t="s">
        <v>22</v>
      </c>
      <c r="C122" s="38" t="s">
        <v>12</v>
      </c>
      <c r="D122" s="38" t="s">
        <v>10</v>
      </c>
      <c r="E122" s="38" t="s">
        <v>160</v>
      </c>
      <c r="F122" s="39" t="s">
        <v>33</v>
      </c>
      <c r="G122" s="40">
        <v>953</v>
      </c>
      <c r="H122" s="40">
        <v>0</v>
      </c>
      <c r="I122" s="13">
        <f>G122+H122</f>
        <v>953</v>
      </c>
      <c r="J122" s="6"/>
      <c r="K122" s="6"/>
    </row>
    <row r="123" spans="1:12" ht="30" x14ac:dyDescent="0.2">
      <c r="A123" s="57" t="s">
        <v>165</v>
      </c>
      <c r="B123" s="35">
        <v>920</v>
      </c>
      <c r="C123" s="35" t="s">
        <v>12</v>
      </c>
      <c r="D123" s="35" t="s">
        <v>10</v>
      </c>
      <c r="E123" s="35" t="s">
        <v>164</v>
      </c>
      <c r="F123" s="35"/>
      <c r="G123" s="15">
        <f t="shared" si="31"/>
        <v>1440</v>
      </c>
      <c r="H123" s="100">
        <f t="shared" si="31"/>
        <v>0</v>
      </c>
      <c r="I123" s="15">
        <f t="shared" si="31"/>
        <v>1440</v>
      </c>
      <c r="J123" s="6"/>
      <c r="K123" s="6"/>
    </row>
    <row r="124" spans="1:12" ht="30" x14ac:dyDescent="0.2">
      <c r="A124" s="34" t="s">
        <v>71</v>
      </c>
      <c r="B124" s="35">
        <v>920</v>
      </c>
      <c r="C124" s="35" t="s">
        <v>12</v>
      </c>
      <c r="D124" s="35" t="s">
        <v>10</v>
      </c>
      <c r="E124" s="35" t="s">
        <v>164</v>
      </c>
      <c r="F124" s="35" t="s">
        <v>44</v>
      </c>
      <c r="G124" s="14">
        <f t="shared" si="31"/>
        <v>1440</v>
      </c>
      <c r="H124" s="92">
        <f t="shared" si="31"/>
        <v>0</v>
      </c>
      <c r="I124" s="14">
        <f t="shared" si="31"/>
        <v>1440</v>
      </c>
      <c r="J124" s="6"/>
      <c r="K124" s="6"/>
    </row>
    <row r="125" spans="1:12" ht="30" x14ac:dyDescent="0.2">
      <c r="A125" s="34" t="s">
        <v>72</v>
      </c>
      <c r="B125" s="35">
        <v>920</v>
      </c>
      <c r="C125" s="35" t="s">
        <v>12</v>
      </c>
      <c r="D125" s="35" t="s">
        <v>10</v>
      </c>
      <c r="E125" s="35" t="s">
        <v>164</v>
      </c>
      <c r="F125" s="35" t="s">
        <v>45</v>
      </c>
      <c r="G125" s="14">
        <f t="shared" si="31"/>
        <v>1440</v>
      </c>
      <c r="H125" s="92">
        <f t="shared" si="31"/>
        <v>0</v>
      </c>
      <c r="I125" s="14">
        <f t="shared" si="31"/>
        <v>1440</v>
      </c>
      <c r="J125" s="6"/>
      <c r="K125" s="6"/>
    </row>
    <row r="126" spans="1:12" ht="15" x14ac:dyDescent="0.2">
      <c r="A126" s="36" t="s">
        <v>155</v>
      </c>
      <c r="B126" s="38" t="s">
        <v>22</v>
      </c>
      <c r="C126" s="38" t="s">
        <v>12</v>
      </c>
      <c r="D126" s="38" t="s">
        <v>10</v>
      </c>
      <c r="E126" s="38" t="s">
        <v>164</v>
      </c>
      <c r="F126" s="39" t="s">
        <v>33</v>
      </c>
      <c r="G126" s="40">
        <v>1440</v>
      </c>
      <c r="H126" s="101">
        <v>0</v>
      </c>
      <c r="I126" s="13">
        <f>G126+H126</f>
        <v>1440</v>
      </c>
      <c r="J126" s="6"/>
      <c r="K126" s="6"/>
    </row>
    <row r="127" spans="1:12" ht="30" x14ac:dyDescent="0.2">
      <c r="A127" s="48" t="s">
        <v>119</v>
      </c>
      <c r="B127" s="35">
        <v>920</v>
      </c>
      <c r="C127" s="35" t="s">
        <v>12</v>
      </c>
      <c r="D127" s="35" t="s">
        <v>10</v>
      </c>
      <c r="E127" s="35" t="s">
        <v>118</v>
      </c>
      <c r="F127" s="35"/>
      <c r="G127" s="15">
        <f t="shared" ref="G127:H131" si="32">G128</f>
        <v>4215.6000000000004</v>
      </c>
      <c r="H127" s="15">
        <f t="shared" si="32"/>
        <v>0</v>
      </c>
      <c r="I127" s="15">
        <f>I128</f>
        <v>4215.6000000000004</v>
      </c>
      <c r="J127" s="6"/>
      <c r="K127" s="6"/>
    </row>
    <row r="128" spans="1:12" ht="30" x14ac:dyDescent="0.2">
      <c r="A128" s="57" t="s">
        <v>121</v>
      </c>
      <c r="B128" s="35">
        <v>920</v>
      </c>
      <c r="C128" s="35" t="s">
        <v>12</v>
      </c>
      <c r="D128" s="35" t="s">
        <v>10</v>
      </c>
      <c r="E128" s="35" t="s">
        <v>120</v>
      </c>
      <c r="F128" s="35"/>
      <c r="G128" s="15">
        <f t="shared" si="32"/>
        <v>4215.6000000000004</v>
      </c>
      <c r="H128" s="15">
        <f t="shared" si="32"/>
        <v>0</v>
      </c>
      <c r="I128" s="15">
        <f>I129</f>
        <v>4215.6000000000004</v>
      </c>
      <c r="J128" s="6"/>
      <c r="K128" s="6"/>
    </row>
    <row r="129" spans="1:11" ht="45" x14ac:dyDescent="0.2">
      <c r="A129" s="57" t="s">
        <v>123</v>
      </c>
      <c r="B129" s="35">
        <v>920</v>
      </c>
      <c r="C129" s="35" t="s">
        <v>12</v>
      </c>
      <c r="D129" s="35" t="s">
        <v>10</v>
      </c>
      <c r="E129" s="35" t="s">
        <v>122</v>
      </c>
      <c r="F129" s="35"/>
      <c r="G129" s="15">
        <f t="shared" si="32"/>
        <v>4215.6000000000004</v>
      </c>
      <c r="H129" s="15">
        <f t="shared" si="32"/>
        <v>0</v>
      </c>
      <c r="I129" s="15">
        <f>I130</f>
        <v>4215.6000000000004</v>
      </c>
      <c r="J129" s="6"/>
      <c r="K129" s="6"/>
    </row>
    <row r="130" spans="1:11" ht="30" x14ac:dyDescent="0.2">
      <c r="A130" s="34" t="s">
        <v>71</v>
      </c>
      <c r="B130" s="35">
        <v>920</v>
      </c>
      <c r="C130" s="35" t="s">
        <v>12</v>
      </c>
      <c r="D130" s="35" t="s">
        <v>10</v>
      </c>
      <c r="E130" s="35" t="s">
        <v>122</v>
      </c>
      <c r="F130" s="35" t="s">
        <v>44</v>
      </c>
      <c r="G130" s="14">
        <f t="shared" si="32"/>
        <v>4215.6000000000004</v>
      </c>
      <c r="H130" s="14">
        <f t="shared" si="32"/>
        <v>0</v>
      </c>
      <c r="I130" s="14">
        <f>I131</f>
        <v>4215.6000000000004</v>
      </c>
      <c r="J130" s="6"/>
      <c r="K130" s="6"/>
    </row>
    <row r="131" spans="1:11" ht="30" x14ac:dyDescent="0.2">
      <c r="A131" s="34" t="s">
        <v>72</v>
      </c>
      <c r="B131" s="35">
        <v>920</v>
      </c>
      <c r="C131" s="35" t="s">
        <v>12</v>
      </c>
      <c r="D131" s="35" t="s">
        <v>10</v>
      </c>
      <c r="E131" s="35" t="s">
        <v>122</v>
      </c>
      <c r="F131" s="35" t="s">
        <v>45</v>
      </c>
      <c r="G131" s="14">
        <f t="shared" si="32"/>
        <v>4215.6000000000004</v>
      </c>
      <c r="H131" s="14">
        <f t="shared" si="32"/>
        <v>0</v>
      </c>
      <c r="I131" s="14">
        <f>I132</f>
        <v>4215.6000000000004</v>
      </c>
      <c r="J131" s="6"/>
      <c r="K131" s="6"/>
    </row>
    <row r="132" spans="1:11" ht="15" x14ac:dyDescent="0.2">
      <c r="A132" s="36" t="s">
        <v>155</v>
      </c>
      <c r="B132" s="38" t="s">
        <v>22</v>
      </c>
      <c r="C132" s="38" t="s">
        <v>12</v>
      </c>
      <c r="D132" s="38" t="s">
        <v>10</v>
      </c>
      <c r="E132" s="38" t="s">
        <v>122</v>
      </c>
      <c r="F132" s="39" t="s">
        <v>33</v>
      </c>
      <c r="G132" s="40">
        <v>4215.6000000000004</v>
      </c>
      <c r="H132" s="40">
        <v>0</v>
      </c>
      <c r="I132" s="13">
        <f>G132+H132</f>
        <v>4215.6000000000004</v>
      </c>
      <c r="J132" s="6"/>
      <c r="K132" s="6"/>
    </row>
    <row r="133" spans="1:11" ht="15" x14ac:dyDescent="0.2">
      <c r="A133" s="31" t="s">
        <v>42</v>
      </c>
      <c r="B133" s="35">
        <v>920</v>
      </c>
      <c r="C133" s="35" t="s">
        <v>12</v>
      </c>
      <c r="D133" s="35" t="s">
        <v>10</v>
      </c>
      <c r="E133" s="32" t="s">
        <v>100</v>
      </c>
      <c r="F133" s="35"/>
      <c r="G133" s="15">
        <f>G138+G147+G151+G134+G143</f>
        <v>103271.8</v>
      </c>
      <c r="H133" s="15">
        <f>H138+H147+H151+H134+H143</f>
        <v>5343</v>
      </c>
      <c r="I133" s="15">
        <f>I138+I147+I151+I134+I143</f>
        <v>108614.8</v>
      </c>
      <c r="J133" s="6"/>
      <c r="K133" s="6"/>
    </row>
    <row r="134" spans="1:11" ht="30" x14ac:dyDescent="0.2">
      <c r="A134" s="48" t="s">
        <v>94</v>
      </c>
      <c r="B134" s="35" t="s">
        <v>22</v>
      </c>
      <c r="C134" s="35" t="s">
        <v>12</v>
      </c>
      <c r="D134" s="35" t="s">
        <v>10</v>
      </c>
      <c r="E134" s="35" t="s">
        <v>107</v>
      </c>
      <c r="F134" s="50"/>
      <c r="G134" s="14">
        <f t="shared" ref="G134:H136" si="33">G135</f>
        <v>64233</v>
      </c>
      <c r="H134" s="14">
        <f t="shared" si="33"/>
        <v>0</v>
      </c>
      <c r="I134" s="14">
        <f>I135</f>
        <v>64233</v>
      </c>
      <c r="J134" s="6"/>
      <c r="K134" s="6"/>
    </row>
    <row r="135" spans="1:11" ht="30" x14ac:dyDescent="0.2">
      <c r="A135" s="34" t="s">
        <v>71</v>
      </c>
      <c r="B135" s="35">
        <v>920</v>
      </c>
      <c r="C135" s="35" t="s">
        <v>12</v>
      </c>
      <c r="D135" s="35" t="s">
        <v>10</v>
      </c>
      <c r="E135" s="35" t="s">
        <v>107</v>
      </c>
      <c r="F135" s="35" t="s">
        <v>44</v>
      </c>
      <c r="G135" s="14">
        <f t="shared" si="33"/>
        <v>64233</v>
      </c>
      <c r="H135" s="14">
        <f t="shared" si="33"/>
        <v>0</v>
      </c>
      <c r="I135" s="14">
        <f>I136</f>
        <v>64233</v>
      </c>
      <c r="J135" s="6"/>
      <c r="K135" s="6"/>
    </row>
    <row r="136" spans="1:11" ht="30" x14ac:dyDescent="0.2">
      <c r="A136" s="34" t="s">
        <v>72</v>
      </c>
      <c r="B136" s="35">
        <v>920</v>
      </c>
      <c r="C136" s="35" t="s">
        <v>12</v>
      </c>
      <c r="D136" s="35" t="s">
        <v>10</v>
      </c>
      <c r="E136" s="35" t="s">
        <v>107</v>
      </c>
      <c r="F136" s="35" t="s">
        <v>45</v>
      </c>
      <c r="G136" s="14">
        <f t="shared" si="33"/>
        <v>64233</v>
      </c>
      <c r="H136" s="14">
        <f t="shared" si="33"/>
        <v>0</v>
      </c>
      <c r="I136" s="14">
        <f>I137</f>
        <v>64233</v>
      </c>
      <c r="J136" s="6"/>
      <c r="K136" s="6"/>
    </row>
    <row r="137" spans="1:11" ht="15" x14ac:dyDescent="0.2">
      <c r="A137" s="36" t="s">
        <v>155</v>
      </c>
      <c r="B137" s="38" t="s">
        <v>22</v>
      </c>
      <c r="C137" s="38" t="s">
        <v>12</v>
      </c>
      <c r="D137" s="38" t="s">
        <v>10</v>
      </c>
      <c r="E137" s="38" t="s">
        <v>107</v>
      </c>
      <c r="F137" s="39" t="s">
        <v>33</v>
      </c>
      <c r="G137" s="40">
        <v>64233</v>
      </c>
      <c r="H137" s="40">
        <v>0</v>
      </c>
      <c r="I137" s="13">
        <f>G137+H137</f>
        <v>64233</v>
      </c>
      <c r="J137" s="6"/>
      <c r="K137" s="6"/>
    </row>
    <row r="138" spans="1:11" ht="15" x14ac:dyDescent="0.2">
      <c r="A138" s="48" t="s">
        <v>17</v>
      </c>
      <c r="B138" s="35">
        <v>920</v>
      </c>
      <c r="C138" s="35" t="s">
        <v>12</v>
      </c>
      <c r="D138" s="35" t="s">
        <v>10</v>
      </c>
      <c r="E138" s="35" t="s">
        <v>108</v>
      </c>
      <c r="F138" s="35" t="s">
        <v>7</v>
      </c>
      <c r="G138" s="14">
        <f t="shared" ref="G138:H139" si="34">G139</f>
        <v>13942.4</v>
      </c>
      <c r="H138" s="14">
        <f t="shared" si="34"/>
        <v>0</v>
      </c>
      <c r="I138" s="14">
        <f>I139</f>
        <v>13942.4</v>
      </c>
      <c r="J138" s="6"/>
      <c r="K138" s="6"/>
    </row>
    <row r="139" spans="1:11" ht="30" x14ac:dyDescent="0.2">
      <c r="A139" s="34" t="s">
        <v>71</v>
      </c>
      <c r="B139" s="35">
        <v>920</v>
      </c>
      <c r="C139" s="35" t="s">
        <v>12</v>
      </c>
      <c r="D139" s="35" t="s">
        <v>10</v>
      </c>
      <c r="E139" s="35" t="s">
        <v>108</v>
      </c>
      <c r="F139" s="35" t="s">
        <v>44</v>
      </c>
      <c r="G139" s="14">
        <f t="shared" si="34"/>
        <v>13942.4</v>
      </c>
      <c r="H139" s="14">
        <f t="shared" si="34"/>
        <v>0</v>
      </c>
      <c r="I139" s="14">
        <f>I140</f>
        <v>13942.4</v>
      </c>
      <c r="J139" s="6"/>
      <c r="K139" s="6"/>
    </row>
    <row r="140" spans="1:11" ht="30" x14ac:dyDescent="0.2">
      <c r="A140" s="34" t="s">
        <v>72</v>
      </c>
      <c r="B140" s="35">
        <v>920</v>
      </c>
      <c r="C140" s="35" t="s">
        <v>12</v>
      </c>
      <c r="D140" s="35" t="s">
        <v>10</v>
      </c>
      <c r="E140" s="35" t="s">
        <v>108</v>
      </c>
      <c r="F140" s="35" t="s">
        <v>45</v>
      </c>
      <c r="G140" s="14">
        <f t="shared" ref="G140:H140" si="35">G142+G141</f>
        <v>13942.4</v>
      </c>
      <c r="H140" s="14">
        <f t="shared" si="35"/>
        <v>0</v>
      </c>
      <c r="I140" s="14">
        <f>I142+I141</f>
        <v>13942.4</v>
      </c>
      <c r="J140" s="6"/>
      <c r="K140" s="6"/>
    </row>
    <row r="141" spans="1:11" ht="34.5" customHeight="1" x14ac:dyDescent="0.2">
      <c r="A141" s="60" t="s">
        <v>73</v>
      </c>
      <c r="B141" s="39">
        <v>920</v>
      </c>
      <c r="C141" s="39" t="s">
        <v>12</v>
      </c>
      <c r="D141" s="39" t="s">
        <v>10</v>
      </c>
      <c r="E141" s="39" t="s">
        <v>108</v>
      </c>
      <c r="F141" s="39" t="s">
        <v>35</v>
      </c>
      <c r="G141" s="40">
        <v>342.4</v>
      </c>
      <c r="H141" s="90" t="s">
        <v>197</v>
      </c>
      <c r="I141" s="13">
        <f>G141+H141</f>
        <v>342.4</v>
      </c>
      <c r="J141" s="6"/>
      <c r="K141" s="6"/>
    </row>
    <row r="142" spans="1:11" ht="15" x14ac:dyDescent="0.2">
      <c r="A142" s="36" t="s">
        <v>155</v>
      </c>
      <c r="B142" s="39" t="s">
        <v>22</v>
      </c>
      <c r="C142" s="39" t="s">
        <v>12</v>
      </c>
      <c r="D142" s="39" t="s">
        <v>10</v>
      </c>
      <c r="E142" s="39" t="s">
        <v>108</v>
      </c>
      <c r="F142" s="39" t="s">
        <v>33</v>
      </c>
      <c r="G142" s="40">
        <v>13600</v>
      </c>
      <c r="H142" s="90" t="s">
        <v>197</v>
      </c>
      <c r="I142" s="13">
        <f>G142+H142</f>
        <v>13600</v>
      </c>
      <c r="J142" s="6"/>
      <c r="K142" s="6"/>
    </row>
    <row r="143" spans="1:11" ht="15" x14ac:dyDescent="0.2">
      <c r="A143" s="67" t="s">
        <v>182</v>
      </c>
      <c r="B143" s="35">
        <v>920</v>
      </c>
      <c r="C143" s="35" t="s">
        <v>12</v>
      </c>
      <c r="D143" s="35" t="s">
        <v>10</v>
      </c>
      <c r="E143" s="35" t="s">
        <v>183</v>
      </c>
      <c r="F143" s="35" t="s">
        <v>7</v>
      </c>
      <c r="G143" s="56">
        <f>G144</f>
        <v>1002.1</v>
      </c>
      <c r="H143" s="15">
        <f t="shared" ref="H143:I145" si="36">H144</f>
        <v>0</v>
      </c>
      <c r="I143" s="17">
        <f t="shared" si="36"/>
        <v>1002.1</v>
      </c>
      <c r="J143" s="6"/>
      <c r="K143" s="6"/>
    </row>
    <row r="144" spans="1:11" ht="30" x14ac:dyDescent="0.2">
      <c r="A144" s="34" t="s">
        <v>71</v>
      </c>
      <c r="B144" s="35">
        <v>920</v>
      </c>
      <c r="C144" s="35" t="s">
        <v>12</v>
      </c>
      <c r="D144" s="35" t="s">
        <v>10</v>
      </c>
      <c r="E144" s="35" t="s">
        <v>183</v>
      </c>
      <c r="F144" s="35" t="s">
        <v>44</v>
      </c>
      <c r="G144" s="56">
        <f>G145</f>
        <v>1002.1</v>
      </c>
      <c r="H144" s="15">
        <f t="shared" si="36"/>
        <v>0</v>
      </c>
      <c r="I144" s="17">
        <f t="shared" si="36"/>
        <v>1002.1</v>
      </c>
      <c r="J144" s="6"/>
      <c r="K144" s="6"/>
    </row>
    <row r="145" spans="1:11" ht="30" x14ac:dyDescent="0.2">
      <c r="A145" s="34" t="s">
        <v>72</v>
      </c>
      <c r="B145" s="35">
        <v>920</v>
      </c>
      <c r="C145" s="35" t="s">
        <v>12</v>
      </c>
      <c r="D145" s="35" t="s">
        <v>10</v>
      </c>
      <c r="E145" s="35" t="s">
        <v>183</v>
      </c>
      <c r="F145" s="35" t="s">
        <v>45</v>
      </c>
      <c r="G145" s="56">
        <f>G146</f>
        <v>1002.1</v>
      </c>
      <c r="H145" s="15">
        <f t="shared" si="36"/>
        <v>0</v>
      </c>
      <c r="I145" s="17">
        <f t="shared" si="36"/>
        <v>1002.1</v>
      </c>
      <c r="J145" s="6"/>
      <c r="K145" s="6"/>
    </row>
    <row r="146" spans="1:11" ht="15" x14ac:dyDescent="0.2">
      <c r="A146" s="36" t="s">
        <v>155</v>
      </c>
      <c r="B146" s="39">
        <v>920</v>
      </c>
      <c r="C146" s="39" t="s">
        <v>12</v>
      </c>
      <c r="D146" s="39" t="s">
        <v>10</v>
      </c>
      <c r="E146" s="39" t="s">
        <v>183</v>
      </c>
      <c r="F146" s="39" t="s">
        <v>33</v>
      </c>
      <c r="G146" s="40">
        <v>1002.1</v>
      </c>
      <c r="H146" s="13">
        <v>0</v>
      </c>
      <c r="I146" s="13">
        <f>G146+H146</f>
        <v>1002.1</v>
      </c>
      <c r="J146" s="6"/>
      <c r="K146" s="6"/>
    </row>
    <row r="147" spans="1:11" ht="15" x14ac:dyDescent="0.2">
      <c r="A147" s="48" t="s">
        <v>18</v>
      </c>
      <c r="B147" s="35">
        <v>920</v>
      </c>
      <c r="C147" s="35" t="s">
        <v>12</v>
      </c>
      <c r="D147" s="35" t="s">
        <v>10</v>
      </c>
      <c r="E147" s="35" t="s">
        <v>109</v>
      </c>
      <c r="F147" s="35" t="s">
        <v>7</v>
      </c>
      <c r="G147" s="15">
        <f t="shared" ref="G147:H147" si="37">G150</f>
        <v>1300</v>
      </c>
      <c r="H147" s="15" t="str">
        <f t="shared" si="37"/>
        <v>38,7</v>
      </c>
      <c r="I147" s="15">
        <f>I150</f>
        <v>1338.7</v>
      </c>
      <c r="J147" s="6"/>
      <c r="K147" s="6"/>
    </row>
    <row r="148" spans="1:11" ht="30" x14ac:dyDescent="0.2">
      <c r="A148" s="34" t="s">
        <v>71</v>
      </c>
      <c r="B148" s="35">
        <v>920</v>
      </c>
      <c r="C148" s="35" t="s">
        <v>12</v>
      </c>
      <c r="D148" s="35" t="s">
        <v>10</v>
      </c>
      <c r="E148" s="35" t="s">
        <v>109</v>
      </c>
      <c r="F148" s="35" t="s">
        <v>44</v>
      </c>
      <c r="G148" s="15">
        <f t="shared" ref="G148:H149" si="38">G149</f>
        <v>1300</v>
      </c>
      <c r="H148" s="15" t="str">
        <f t="shared" si="38"/>
        <v>38,7</v>
      </c>
      <c r="I148" s="15">
        <f>I149</f>
        <v>1338.7</v>
      </c>
      <c r="J148" s="6"/>
      <c r="K148" s="6"/>
    </row>
    <row r="149" spans="1:11" ht="30" x14ac:dyDescent="0.2">
      <c r="A149" s="34" t="s">
        <v>72</v>
      </c>
      <c r="B149" s="35">
        <v>920</v>
      </c>
      <c r="C149" s="35" t="s">
        <v>12</v>
      </c>
      <c r="D149" s="35" t="s">
        <v>10</v>
      </c>
      <c r="E149" s="35" t="s">
        <v>109</v>
      </c>
      <c r="F149" s="35" t="s">
        <v>45</v>
      </c>
      <c r="G149" s="15">
        <f t="shared" si="38"/>
        <v>1300</v>
      </c>
      <c r="H149" s="15" t="str">
        <f t="shared" si="38"/>
        <v>38,7</v>
      </c>
      <c r="I149" s="15">
        <f>I150</f>
        <v>1338.7</v>
      </c>
      <c r="J149" s="6"/>
      <c r="K149" s="6"/>
    </row>
    <row r="150" spans="1:11" ht="15" x14ac:dyDescent="0.2">
      <c r="A150" s="36" t="s">
        <v>155</v>
      </c>
      <c r="B150" s="38">
        <v>920</v>
      </c>
      <c r="C150" s="38" t="s">
        <v>12</v>
      </c>
      <c r="D150" s="38" t="s">
        <v>10</v>
      </c>
      <c r="E150" s="38" t="s">
        <v>109</v>
      </c>
      <c r="F150" s="38" t="s">
        <v>33</v>
      </c>
      <c r="G150" s="13">
        <v>1300</v>
      </c>
      <c r="H150" s="91" t="s">
        <v>199</v>
      </c>
      <c r="I150" s="13">
        <f>G150+H150</f>
        <v>1338.7</v>
      </c>
      <c r="J150" s="6"/>
      <c r="K150" s="6"/>
    </row>
    <row r="151" spans="1:11" ht="15" x14ac:dyDescent="0.2">
      <c r="A151" s="48" t="s">
        <v>79</v>
      </c>
      <c r="B151" s="35">
        <v>920</v>
      </c>
      <c r="C151" s="35" t="s">
        <v>12</v>
      </c>
      <c r="D151" s="35" t="s">
        <v>10</v>
      </c>
      <c r="E151" s="35" t="s">
        <v>110</v>
      </c>
      <c r="F151" s="35" t="s">
        <v>7</v>
      </c>
      <c r="G151" s="15">
        <f t="shared" ref="G151:H151" si="39">G154</f>
        <v>22794.3</v>
      </c>
      <c r="H151" s="15">
        <f t="shared" si="39"/>
        <v>5304.3</v>
      </c>
      <c r="I151" s="15">
        <f>I154</f>
        <v>28098.6</v>
      </c>
      <c r="J151" s="6"/>
      <c r="K151" s="6"/>
    </row>
    <row r="152" spans="1:11" ht="30" x14ac:dyDescent="0.2">
      <c r="A152" s="34" t="s">
        <v>71</v>
      </c>
      <c r="B152" s="35">
        <v>920</v>
      </c>
      <c r="C152" s="35" t="s">
        <v>12</v>
      </c>
      <c r="D152" s="35" t="s">
        <v>10</v>
      </c>
      <c r="E152" s="35" t="s">
        <v>110</v>
      </c>
      <c r="F152" s="35" t="s">
        <v>44</v>
      </c>
      <c r="G152" s="15">
        <f t="shared" ref="G152:H153" si="40">G153</f>
        <v>22794.3</v>
      </c>
      <c r="H152" s="15">
        <f t="shared" si="40"/>
        <v>5304.3</v>
      </c>
      <c r="I152" s="15">
        <f>I153</f>
        <v>28098.6</v>
      </c>
      <c r="J152" s="6"/>
      <c r="K152" s="6"/>
    </row>
    <row r="153" spans="1:11" ht="30" x14ac:dyDescent="0.2">
      <c r="A153" s="34" t="s">
        <v>72</v>
      </c>
      <c r="B153" s="35">
        <v>920</v>
      </c>
      <c r="C153" s="35" t="s">
        <v>12</v>
      </c>
      <c r="D153" s="35" t="s">
        <v>10</v>
      </c>
      <c r="E153" s="35" t="s">
        <v>110</v>
      </c>
      <c r="F153" s="35" t="s">
        <v>45</v>
      </c>
      <c r="G153" s="15">
        <f t="shared" si="40"/>
        <v>22794.3</v>
      </c>
      <c r="H153" s="15">
        <f t="shared" si="40"/>
        <v>5304.3</v>
      </c>
      <c r="I153" s="15">
        <f>I154</f>
        <v>28098.6</v>
      </c>
      <c r="J153" s="6"/>
      <c r="K153" s="6"/>
    </row>
    <row r="154" spans="1:11" ht="15" x14ac:dyDescent="0.2">
      <c r="A154" s="36" t="s">
        <v>155</v>
      </c>
      <c r="B154" s="38">
        <v>920</v>
      </c>
      <c r="C154" s="38" t="s">
        <v>12</v>
      </c>
      <c r="D154" s="38" t="s">
        <v>10</v>
      </c>
      <c r="E154" s="38" t="s">
        <v>110</v>
      </c>
      <c r="F154" s="38" t="s">
        <v>33</v>
      </c>
      <c r="G154" s="13">
        <v>22794.3</v>
      </c>
      <c r="H154" s="13">
        <f>-38.7+360+4983</f>
        <v>5304.3</v>
      </c>
      <c r="I154" s="13">
        <f>G154+H154</f>
        <v>28098.6</v>
      </c>
      <c r="J154" s="6"/>
      <c r="K154" s="6"/>
    </row>
    <row r="155" spans="1:11" ht="14.25" x14ac:dyDescent="0.2">
      <c r="A155" s="46" t="s">
        <v>53</v>
      </c>
      <c r="B155" s="47" t="s">
        <v>22</v>
      </c>
      <c r="C155" s="47" t="s">
        <v>24</v>
      </c>
      <c r="D155" s="47" t="s">
        <v>25</v>
      </c>
      <c r="E155" s="47"/>
      <c r="F155" s="47" t="s">
        <v>7</v>
      </c>
      <c r="G155" s="19">
        <f t="shared" ref="G155:H155" si="41">G156+G162</f>
        <v>1450.9</v>
      </c>
      <c r="H155" s="19">
        <f t="shared" si="41"/>
        <v>0</v>
      </c>
      <c r="I155" s="19">
        <f>I156+I162</f>
        <v>1450.9</v>
      </c>
      <c r="J155" s="6"/>
      <c r="K155" s="6"/>
    </row>
    <row r="156" spans="1:11" ht="15" x14ac:dyDescent="0.2">
      <c r="A156" s="48" t="s">
        <v>27</v>
      </c>
      <c r="B156" s="35" t="s">
        <v>22</v>
      </c>
      <c r="C156" s="35" t="s">
        <v>24</v>
      </c>
      <c r="D156" s="35" t="s">
        <v>9</v>
      </c>
      <c r="E156" s="35"/>
      <c r="F156" s="35"/>
      <c r="G156" s="15">
        <f t="shared" ref="G156:H160" si="42">G157</f>
        <v>496.1</v>
      </c>
      <c r="H156" s="15" t="str">
        <f t="shared" si="42"/>
        <v>0,0</v>
      </c>
      <c r="I156" s="15">
        <f>I157</f>
        <v>496.1</v>
      </c>
      <c r="J156" s="6"/>
      <c r="K156" s="6"/>
    </row>
    <row r="157" spans="1:11" ht="15" x14ac:dyDescent="0.2">
      <c r="A157" s="31" t="s">
        <v>42</v>
      </c>
      <c r="B157" s="35">
        <v>920</v>
      </c>
      <c r="C157" s="35" t="s">
        <v>24</v>
      </c>
      <c r="D157" s="35" t="s">
        <v>9</v>
      </c>
      <c r="E157" s="32" t="s">
        <v>100</v>
      </c>
      <c r="F157" s="35"/>
      <c r="G157" s="15">
        <f t="shared" si="42"/>
        <v>496.1</v>
      </c>
      <c r="H157" s="15" t="str">
        <f t="shared" si="42"/>
        <v>0,0</v>
      </c>
      <c r="I157" s="15">
        <f>I158</f>
        <v>496.1</v>
      </c>
      <c r="J157" s="6"/>
      <c r="K157" s="6"/>
    </row>
    <row r="158" spans="1:11" ht="30" x14ac:dyDescent="0.25">
      <c r="A158" s="61" t="s">
        <v>80</v>
      </c>
      <c r="B158" s="35" t="s">
        <v>22</v>
      </c>
      <c r="C158" s="35" t="s">
        <v>24</v>
      </c>
      <c r="D158" s="35" t="s">
        <v>9</v>
      </c>
      <c r="E158" s="32" t="s">
        <v>111</v>
      </c>
      <c r="F158" s="35"/>
      <c r="G158" s="15">
        <f t="shared" si="42"/>
        <v>496.1</v>
      </c>
      <c r="H158" s="15" t="str">
        <f t="shared" si="42"/>
        <v>0,0</v>
      </c>
      <c r="I158" s="15">
        <f>I159</f>
        <v>496.1</v>
      </c>
      <c r="J158" s="6"/>
      <c r="K158" s="6"/>
    </row>
    <row r="159" spans="1:11" ht="15" x14ac:dyDescent="0.2">
      <c r="A159" s="62" t="s">
        <v>64</v>
      </c>
      <c r="B159" s="35" t="s">
        <v>22</v>
      </c>
      <c r="C159" s="35" t="s">
        <v>24</v>
      </c>
      <c r="D159" s="35" t="s">
        <v>9</v>
      </c>
      <c r="E159" s="32" t="s">
        <v>111</v>
      </c>
      <c r="F159" s="35" t="s">
        <v>63</v>
      </c>
      <c r="G159" s="15">
        <f t="shared" si="42"/>
        <v>496.1</v>
      </c>
      <c r="H159" s="15" t="str">
        <f t="shared" si="42"/>
        <v>0,0</v>
      </c>
      <c r="I159" s="15">
        <f>I160</f>
        <v>496.1</v>
      </c>
      <c r="J159" s="6"/>
      <c r="K159" s="6"/>
    </row>
    <row r="160" spans="1:11" ht="30" x14ac:dyDescent="0.2">
      <c r="A160" s="63" t="s">
        <v>65</v>
      </c>
      <c r="B160" s="35" t="s">
        <v>22</v>
      </c>
      <c r="C160" s="35" t="s">
        <v>24</v>
      </c>
      <c r="D160" s="35" t="s">
        <v>9</v>
      </c>
      <c r="E160" s="32" t="s">
        <v>111</v>
      </c>
      <c r="F160" s="35" t="s">
        <v>66</v>
      </c>
      <c r="G160" s="15">
        <f t="shared" si="42"/>
        <v>496.1</v>
      </c>
      <c r="H160" s="15" t="str">
        <f t="shared" si="42"/>
        <v>0,0</v>
      </c>
      <c r="I160" s="15">
        <f>I161</f>
        <v>496.1</v>
      </c>
      <c r="J160" s="6"/>
      <c r="K160" s="6"/>
    </row>
    <row r="161" spans="1:11" ht="15" x14ac:dyDescent="0.2">
      <c r="A161" s="36" t="s">
        <v>69</v>
      </c>
      <c r="B161" s="38" t="s">
        <v>22</v>
      </c>
      <c r="C161" s="38" t="s">
        <v>24</v>
      </c>
      <c r="D161" s="38" t="s">
        <v>9</v>
      </c>
      <c r="E161" s="38" t="s">
        <v>111</v>
      </c>
      <c r="F161" s="38" t="s">
        <v>36</v>
      </c>
      <c r="G161" s="13">
        <v>496.1</v>
      </c>
      <c r="H161" s="91" t="s">
        <v>197</v>
      </c>
      <c r="I161" s="13">
        <f>G161+H161</f>
        <v>496.1</v>
      </c>
      <c r="J161" s="6"/>
      <c r="K161" s="6"/>
    </row>
    <row r="162" spans="1:11" ht="15" x14ac:dyDescent="0.2">
      <c r="A162" s="48" t="s">
        <v>31</v>
      </c>
      <c r="B162" s="35" t="s">
        <v>22</v>
      </c>
      <c r="C162" s="35" t="s">
        <v>24</v>
      </c>
      <c r="D162" s="35" t="s">
        <v>10</v>
      </c>
      <c r="E162" s="35"/>
      <c r="F162" s="35"/>
      <c r="G162" s="17">
        <f t="shared" ref="G162:H162" si="43">G163+G172</f>
        <v>954.8</v>
      </c>
      <c r="H162" s="17">
        <f t="shared" si="43"/>
        <v>0</v>
      </c>
      <c r="I162" s="17">
        <f>I163+I172</f>
        <v>954.8</v>
      </c>
      <c r="J162" s="6"/>
      <c r="K162" s="6"/>
    </row>
    <row r="163" spans="1:11" ht="45" x14ac:dyDescent="0.2">
      <c r="A163" s="31" t="s">
        <v>156</v>
      </c>
      <c r="B163" s="35">
        <v>920</v>
      </c>
      <c r="C163" s="35" t="s">
        <v>24</v>
      </c>
      <c r="D163" s="35" t="s">
        <v>10</v>
      </c>
      <c r="E163" s="32" t="s">
        <v>112</v>
      </c>
      <c r="F163" s="35"/>
      <c r="G163" s="17">
        <f t="shared" ref="G163:H163" si="44">G164+G168</f>
        <v>577.79999999999995</v>
      </c>
      <c r="H163" s="17">
        <f t="shared" si="44"/>
        <v>0</v>
      </c>
      <c r="I163" s="17">
        <f>I164+I168</f>
        <v>577.79999999999995</v>
      </c>
      <c r="J163" s="6"/>
      <c r="K163" s="6"/>
    </row>
    <row r="164" spans="1:11" ht="45" x14ac:dyDescent="0.2">
      <c r="A164" s="31" t="s">
        <v>84</v>
      </c>
      <c r="B164" s="35" t="s">
        <v>22</v>
      </c>
      <c r="C164" s="35" t="s">
        <v>24</v>
      </c>
      <c r="D164" s="35" t="s">
        <v>10</v>
      </c>
      <c r="E164" s="64" t="s">
        <v>124</v>
      </c>
      <c r="F164" s="35"/>
      <c r="G164" s="17">
        <f t="shared" ref="G164:H164" si="45">G165</f>
        <v>527.79999999999995</v>
      </c>
      <c r="H164" s="17" t="str">
        <f t="shared" si="45"/>
        <v>0,0</v>
      </c>
      <c r="I164" s="17">
        <f>I165</f>
        <v>527.79999999999995</v>
      </c>
      <c r="J164" s="6"/>
      <c r="K164" s="6"/>
    </row>
    <row r="165" spans="1:11" ht="15" x14ac:dyDescent="0.2">
      <c r="A165" s="62" t="s">
        <v>64</v>
      </c>
      <c r="B165" s="35" t="s">
        <v>22</v>
      </c>
      <c r="C165" s="35" t="s">
        <v>24</v>
      </c>
      <c r="D165" s="35" t="s">
        <v>10</v>
      </c>
      <c r="E165" s="64" t="s">
        <v>124</v>
      </c>
      <c r="F165" s="35" t="s">
        <v>63</v>
      </c>
      <c r="G165" s="17">
        <f t="shared" ref="G165:I179" si="46">G166</f>
        <v>527.79999999999995</v>
      </c>
      <c r="H165" s="17" t="str">
        <f t="shared" si="46"/>
        <v>0,0</v>
      </c>
      <c r="I165" s="17">
        <f t="shared" si="46"/>
        <v>527.79999999999995</v>
      </c>
      <c r="J165" s="6"/>
      <c r="K165" s="6"/>
    </row>
    <row r="166" spans="1:11" ht="30" x14ac:dyDescent="0.2">
      <c r="A166" s="65" t="s">
        <v>68</v>
      </c>
      <c r="B166" s="35" t="s">
        <v>22</v>
      </c>
      <c r="C166" s="35" t="s">
        <v>24</v>
      </c>
      <c r="D166" s="35" t="s">
        <v>10</v>
      </c>
      <c r="E166" s="64" t="s">
        <v>124</v>
      </c>
      <c r="F166" s="35" t="s">
        <v>67</v>
      </c>
      <c r="G166" s="17">
        <f t="shared" si="46"/>
        <v>527.79999999999995</v>
      </c>
      <c r="H166" s="17" t="str">
        <f t="shared" si="46"/>
        <v>0,0</v>
      </c>
      <c r="I166" s="17">
        <f t="shared" si="46"/>
        <v>527.79999999999995</v>
      </c>
      <c r="J166" s="6"/>
      <c r="K166" s="6"/>
    </row>
    <row r="167" spans="1:11" ht="30" x14ac:dyDescent="0.2">
      <c r="A167" s="36" t="s">
        <v>70</v>
      </c>
      <c r="B167" s="38" t="s">
        <v>22</v>
      </c>
      <c r="C167" s="38" t="s">
        <v>24</v>
      </c>
      <c r="D167" s="38" t="s">
        <v>10</v>
      </c>
      <c r="E167" s="37" t="s">
        <v>124</v>
      </c>
      <c r="F167" s="38" t="s">
        <v>38</v>
      </c>
      <c r="G167" s="13">
        <v>527.79999999999995</v>
      </c>
      <c r="H167" s="91" t="s">
        <v>197</v>
      </c>
      <c r="I167" s="13">
        <f>G167+H167</f>
        <v>527.79999999999995</v>
      </c>
      <c r="J167" s="6"/>
      <c r="K167" s="6"/>
    </row>
    <row r="168" spans="1:11" ht="30" x14ac:dyDescent="0.2">
      <c r="A168" s="31" t="s">
        <v>86</v>
      </c>
      <c r="B168" s="35" t="s">
        <v>22</v>
      </c>
      <c r="C168" s="35" t="s">
        <v>24</v>
      </c>
      <c r="D168" s="35" t="s">
        <v>10</v>
      </c>
      <c r="E168" s="64" t="s">
        <v>125</v>
      </c>
      <c r="F168" s="35"/>
      <c r="G168" s="17">
        <f t="shared" ref="G168:H168" si="47">G169</f>
        <v>50</v>
      </c>
      <c r="H168" s="17" t="str">
        <f t="shared" si="47"/>
        <v>0,0</v>
      </c>
      <c r="I168" s="17">
        <f>I169</f>
        <v>50</v>
      </c>
      <c r="J168" s="6"/>
      <c r="K168" s="6"/>
    </row>
    <row r="169" spans="1:11" ht="15" x14ac:dyDescent="0.2">
      <c r="A169" s="62" t="s">
        <v>64</v>
      </c>
      <c r="B169" s="35" t="s">
        <v>22</v>
      </c>
      <c r="C169" s="35" t="s">
        <v>24</v>
      </c>
      <c r="D169" s="35" t="s">
        <v>10</v>
      </c>
      <c r="E169" s="64" t="s">
        <v>125</v>
      </c>
      <c r="F169" s="35" t="s">
        <v>63</v>
      </c>
      <c r="G169" s="17">
        <f t="shared" si="46"/>
        <v>50</v>
      </c>
      <c r="H169" s="17" t="str">
        <f t="shared" si="46"/>
        <v>0,0</v>
      </c>
      <c r="I169" s="17">
        <f t="shared" si="46"/>
        <v>50</v>
      </c>
      <c r="J169" s="6"/>
      <c r="K169" s="6"/>
    </row>
    <row r="170" spans="1:11" ht="30" x14ac:dyDescent="0.2">
      <c r="A170" s="65" t="s">
        <v>68</v>
      </c>
      <c r="B170" s="35" t="s">
        <v>22</v>
      </c>
      <c r="C170" s="35" t="s">
        <v>24</v>
      </c>
      <c r="D170" s="35" t="s">
        <v>10</v>
      </c>
      <c r="E170" s="64" t="s">
        <v>125</v>
      </c>
      <c r="F170" s="35" t="s">
        <v>67</v>
      </c>
      <c r="G170" s="17">
        <f t="shared" si="46"/>
        <v>50</v>
      </c>
      <c r="H170" s="17" t="str">
        <f t="shared" si="46"/>
        <v>0,0</v>
      </c>
      <c r="I170" s="17">
        <f t="shared" si="46"/>
        <v>50</v>
      </c>
      <c r="J170" s="6"/>
      <c r="K170" s="6"/>
    </row>
    <row r="171" spans="1:11" ht="30" x14ac:dyDescent="0.2">
      <c r="A171" s="36" t="s">
        <v>70</v>
      </c>
      <c r="B171" s="38" t="s">
        <v>22</v>
      </c>
      <c r="C171" s="38" t="s">
        <v>24</v>
      </c>
      <c r="D171" s="38" t="s">
        <v>10</v>
      </c>
      <c r="E171" s="37" t="s">
        <v>125</v>
      </c>
      <c r="F171" s="38" t="s">
        <v>38</v>
      </c>
      <c r="G171" s="13">
        <v>50</v>
      </c>
      <c r="H171" s="91" t="s">
        <v>197</v>
      </c>
      <c r="I171" s="13">
        <f>G171+H171</f>
        <v>50</v>
      </c>
      <c r="J171" s="6"/>
      <c r="K171" s="6"/>
    </row>
    <row r="172" spans="1:11" ht="15" x14ac:dyDescent="0.2">
      <c r="A172" s="31" t="s">
        <v>42</v>
      </c>
      <c r="B172" s="35">
        <v>920</v>
      </c>
      <c r="C172" s="35" t="s">
        <v>24</v>
      </c>
      <c r="D172" s="35" t="s">
        <v>10</v>
      </c>
      <c r="E172" s="32" t="s">
        <v>100</v>
      </c>
      <c r="F172" s="35"/>
      <c r="G172" s="17">
        <f t="shared" ref="G172:H172" si="48">G173+G177</f>
        <v>377</v>
      </c>
      <c r="H172" s="17">
        <f t="shared" si="48"/>
        <v>0</v>
      </c>
      <c r="I172" s="17">
        <f>I173+I177</f>
        <v>377</v>
      </c>
      <c r="J172" s="6"/>
      <c r="K172" s="6"/>
    </row>
    <row r="173" spans="1:11" ht="30" x14ac:dyDescent="0.2">
      <c r="A173" s="66" t="s">
        <v>87</v>
      </c>
      <c r="B173" s="35" t="s">
        <v>22</v>
      </c>
      <c r="C173" s="35" t="s">
        <v>24</v>
      </c>
      <c r="D173" s="35" t="s">
        <v>10</v>
      </c>
      <c r="E173" s="32" t="s">
        <v>113</v>
      </c>
      <c r="F173" s="35"/>
      <c r="G173" s="17">
        <f t="shared" si="46"/>
        <v>330</v>
      </c>
      <c r="H173" s="17" t="str">
        <f t="shared" si="46"/>
        <v>0,0</v>
      </c>
      <c r="I173" s="17">
        <f t="shared" si="46"/>
        <v>330</v>
      </c>
      <c r="J173" s="6"/>
      <c r="K173" s="6"/>
    </row>
    <row r="174" spans="1:11" ht="15" x14ac:dyDescent="0.2">
      <c r="A174" s="62" t="s">
        <v>64</v>
      </c>
      <c r="B174" s="35" t="s">
        <v>22</v>
      </c>
      <c r="C174" s="35" t="s">
        <v>24</v>
      </c>
      <c r="D174" s="35" t="s">
        <v>10</v>
      </c>
      <c r="E174" s="32" t="s">
        <v>113</v>
      </c>
      <c r="F174" s="35" t="s">
        <v>63</v>
      </c>
      <c r="G174" s="17">
        <f t="shared" si="46"/>
        <v>330</v>
      </c>
      <c r="H174" s="17" t="str">
        <f t="shared" si="46"/>
        <v>0,0</v>
      </c>
      <c r="I174" s="17">
        <f t="shared" si="46"/>
        <v>330</v>
      </c>
      <c r="J174" s="6"/>
      <c r="K174" s="6"/>
    </row>
    <row r="175" spans="1:11" ht="30" x14ac:dyDescent="0.2">
      <c r="A175" s="65" t="s">
        <v>68</v>
      </c>
      <c r="B175" s="35" t="s">
        <v>22</v>
      </c>
      <c r="C175" s="35" t="s">
        <v>24</v>
      </c>
      <c r="D175" s="35" t="s">
        <v>10</v>
      </c>
      <c r="E175" s="32" t="s">
        <v>113</v>
      </c>
      <c r="F175" s="35" t="s">
        <v>67</v>
      </c>
      <c r="G175" s="17">
        <f t="shared" si="46"/>
        <v>330</v>
      </c>
      <c r="H175" s="17" t="str">
        <f t="shared" si="46"/>
        <v>0,0</v>
      </c>
      <c r="I175" s="17">
        <f t="shared" si="46"/>
        <v>330</v>
      </c>
      <c r="J175" s="6"/>
      <c r="K175" s="6"/>
    </row>
    <row r="176" spans="1:11" ht="30" x14ac:dyDescent="0.2">
      <c r="A176" s="36" t="s">
        <v>70</v>
      </c>
      <c r="B176" s="38" t="s">
        <v>22</v>
      </c>
      <c r="C176" s="38" t="s">
        <v>24</v>
      </c>
      <c r="D176" s="38" t="s">
        <v>10</v>
      </c>
      <c r="E176" s="37" t="s">
        <v>113</v>
      </c>
      <c r="F176" s="38" t="s">
        <v>38</v>
      </c>
      <c r="G176" s="13">
        <v>330</v>
      </c>
      <c r="H176" s="91" t="s">
        <v>197</v>
      </c>
      <c r="I176" s="13">
        <f>G176+H176</f>
        <v>330</v>
      </c>
      <c r="J176" s="6"/>
      <c r="K176" s="6"/>
    </row>
    <row r="177" spans="1:11" ht="45" x14ac:dyDescent="0.25">
      <c r="A177" s="61" t="s">
        <v>88</v>
      </c>
      <c r="B177" s="35" t="s">
        <v>22</v>
      </c>
      <c r="C177" s="35" t="s">
        <v>24</v>
      </c>
      <c r="D177" s="35" t="s">
        <v>10</v>
      </c>
      <c r="E177" s="32" t="s">
        <v>114</v>
      </c>
      <c r="F177" s="35"/>
      <c r="G177" s="17">
        <f t="shared" si="46"/>
        <v>47</v>
      </c>
      <c r="H177" s="17" t="str">
        <f t="shared" si="46"/>
        <v>0,0</v>
      </c>
      <c r="I177" s="17">
        <f t="shared" si="46"/>
        <v>47</v>
      </c>
      <c r="J177" s="6"/>
      <c r="K177" s="6"/>
    </row>
    <row r="178" spans="1:11" ht="30" x14ac:dyDescent="0.2">
      <c r="A178" s="34" t="s">
        <v>71</v>
      </c>
      <c r="B178" s="35" t="s">
        <v>22</v>
      </c>
      <c r="C178" s="35" t="s">
        <v>24</v>
      </c>
      <c r="D178" s="35" t="s">
        <v>10</v>
      </c>
      <c r="E178" s="32" t="s">
        <v>114</v>
      </c>
      <c r="F178" s="35" t="s">
        <v>44</v>
      </c>
      <c r="G178" s="17">
        <f t="shared" si="46"/>
        <v>47</v>
      </c>
      <c r="H178" s="17" t="str">
        <f t="shared" si="46"/>
        <v>0,0</v>
      </c>
      <c r="I178" s="17">
        <f t="shared" si="46"/>
        <v>47</v>
      </c>
      <c r="J178" s="6"/>
      <c r="K178" s="6"/>
    </row>
    <row r="179" spans="1:11" ht="30" x14ac:dyDescent="0.2">
      <c r="A179" s="34" t="s">
        <v>72</v>
      </c>
      <c r="B179" s="35" t="s">
        <v>22</v>
      </c>
      <c r="C179" s="35" t="s">
        <v>24</v>
      </c>
      <c r="D179" s="35" t="s">
        <v>10</v>
      </c>
      <c r="E179" s="32" t="s">
        <v>114</v>
      </c>
      <c r="F179" s="35" t="s">
        <v>45</v>
      </c>
      <c r="G179" s="17">
        <f t="shared" si="46"/>
        <v>47</v>
      </c>
      <c r="H179" s="17" t="str">
        <f t="shared" si="46"/>
        <v>0,0</v>
      </c>
      <c r="I179" s="17">
        <f t="shared" si="46"/>
        <v>47</v>
      </c>
      <c r="J179" s="6"/>
      <c r="K179" s="6"/>
    </row>
    <row r="180" spans="1:11" ht="15" x14ac:dyDescent="0.2">
      <c r="A180" s="36" t="s">
        <v>155</v>
      </c>
      <c r="B180" s="38" t="s">
        <v>22</v>
      </c>
      <c r="C180" s="38" t="s">
        <v>24</v>
      </c>
      <c r="D180" s="38" t="s">
        <v>10</v>
      </c>
      <c r="E180" s="37" t="s">
        <v>114</v>
      </c>
      <c r="F180" s="38" t="s">
        <v>33</v>
      </c>
      <c r="G180" s="13">
        <v>47</v>
      </c>
      <c r="H180" s="91" t="s">
        <v>197</v>
      </c>
      <c r="I180" s="13">
        <f>G180+H180</f>
        <v>47</v>
      </c>
      <c r="J180" s="6"/>
      <c r="K180" s="6"/>
    </row>
    <row r="181" spans="1:11" ht="15" x14ac:dyDescent="0.2">
      <c r="A181" s="67" t="s">
        <v>129</v>
      </c>
      <c r="B181" s="35" t="s">
        <v>22</v>
      </c>
      <c r="C181" s="35" t="s">
        <v>130</v>
      </c>
      <c r="D181" s="35" t="s">
        <v>25</v>
      </c>
      <c r="E181" s="35"/>
      <c r="F181" s="35"/>
      <c r="G181" s="17">
        <f t="shared" ref="G181:I186" si="49">G182</f>
        <v>1042.2</v>
      </c>
      <c r="H181" s="17">
        <f t="shared" si="49"/>
        <v>0</v>
      </c>
      <c r="I181" s="17">
        <f t="shared" si="49"/>
        <v>1042.2</v>
      </c>
      <c r="J181" s="6"/>
      <c r="K181" s="6"/>
    </row>
    <row r="182" spans="1:11" ht="15" x14ac:dyDescent="0.2">
      <c r="A182" s="67" t="s">
        <v>131</v>
      </c>
      <c r="B182" s="35" t="s">
        <v>22</v>
      </c>
      <c r="C182" s="35" t="s">
        <v>130</v>
      </c>
      <c r="D182" s="35" t="s">
        <v>9</v>
      </c>
      <c r="E182" s="35"/>
      <c r="F182" s="35"/>
      <c r="G182" s="17">
        <f t="shared" si="49"/>
        <v>1042.2</v>
      </c>
      <c r="H182" s="17">
        <f t="shared" si="49"/>
        <v>0</v>
      </c>
      <c r="I182" s="17">
        <f t="shared" si="49"/>
        <v>1042.2</v>
      </c>
      <c r="J182" s="6"/>
      <c r="K182" s="6"/>
    </row>
    <row r="183" spans="1:11" ht="30" x14ac:dyDescent="0.2">
      <c r="A183" s="48" t="s">
        <v>128</v>
      </c>
      <c r="B183" s="35" t="s">
        <v>22</v>
      </c>
      <c r="C183" s="35" t="s">
        <v>130</v>
      </c>
      <c r="D183" s="35" t="s">
        <v>9</v>
      </c>
      <c r="E183" s="35" t="s">
        <v>127</v>
      </c>
      <c r="F183" s="35"/>
      <c r="G183" s="17">
        <f t="shared" ref="G183:H183" si="50">G184+G188</f>
        <v>1042.2</v>
      </c>
      <c r="H183" s="17">
        <f t="shared" si="50"/>
        <v>0</v>
      </c>
      <c r="I183" s="17">
        <f>I184+I188</f>
        <v>1042.2</v>
      </c>
      <c r="J183" s="6"/>
      <c r="K183" s="6"/>
    </row>
    <row r="184" spans="1:11" ht="30" x14ac:dyDescent="0.2">
      <c r="A184" s="52" t="s">
        <v>137</v>
      </c>
      <c r="B184" s="35" t="s">
        <v>22</v>
      </c>
      <c r="C184" s="35" t="s">
        <v>130</v>
      </c>
      <c r="D184" s="35" t="s">
        <v>9</v>
      </c>
      <c r="E184" s="35" t="s">
        <v>132</v>
      </c>
      <c r="F184" s="35"/>
      <c r="G184" s="17">
        <f t="shared" si="49"/>
        <v>800</v>
      </c>
      <c r="H184" s="17">
        <f t="shared" si="49"/>
        <v>0</v>
      </c>
      <c r="I184" s="17">
        <f t="shared" si="49"/>
        <v>800</v>
      </c>
      <c r="J184" s="6"/>
      <c r="K184" s="6"/>
    </row>
    <row r="185" spans="1:11" ht="45" x14ac:dyDescent="0.2">
      <c r="A185" s="52" t="s">
        <v>74</v>
      </c>
      <c r="B185" s="35" t="s">
        <v>22</v>
      </c>
      <c r="C185" s="35" t="s">
        <v>130</v>
      </c>
      <c r="D185" s="35" t="s">
        <v>9</v>
      </c>
      <c r="E185" s="35" t="s">
        <v>132</v>
      </c>
      <c r="F185" s="35" t="s">
        <v>58</v>
      </c>
      <c r="G185" s="17">
        <f t="shared" si="49"/>
        <v>800</v>
      </c>
      <c r="H185" s="17">
        <f t="shared" si="49"/>
        <v>0</v>
      </c>
      <c r="I185" s="17">
        <f t="shared" si="49"/>
        <v>800</v>
      </c>
      <c r="J185" s="6"/>
      <c r="K185" s="6"/>
    </row>
    <row r="186" spans="1:11" ht="15" x14ac:dyDescent="0.2">
      <c r="A186" s="52" t="s">
        <v>133</v>
      </c>
      <c r="B186" s="35" t="s">
        <v>22</v>
      </c>
      <c r="C186" s="35" t="s">
        <v>130</v>
      </c>
      <c r="D186" s="35" t="s">
        <v>9</v>
      </c>
      <c r="E186" s="35" t="s">
        <v>132</v>
      </c>
      <c r="F186" s="35" t="s">
        <v>57</v>
      </c>
      <c r="G186" s="17">
        <f t="shared" si="49"/>
        <v>800</v>
      </c>
      <c r="H186" s="17">
        <f t="shared" si="49"/>
        <v>0</v>
      </c>
      <c r="I186" s="17">
        <f t="shared" si="49"/>
        <v>800</v>
      </c>
      <c r="J186" s="6"/>
      <c r="K186" s="6"/>
    </row>
    <row r="187" spans="1:11" ht="45" x14ac:dyDescent="0.2">
      <c r="A187" s="55" t="s">
        <v>76</v>
      </c>
      <c r="B187" s="38" t="s">
        <v>22</v>
      </c>
      <c r="C187" s="38" t="s">
        <v>130</v>
      </c>
      <c r="D187" s="38" t="s">
        <v>9</v>
      </c>
      <c r="E187" s="38" t="s">
        <v>132</v>
      </c>
      <c r="F187" s="38" t="s">
        <v>75</v>
      </c>
      <c r="G187" s="13">
        <v>800</v>
      </c>
      <c r="H187" s="13">
        <v>0</v>
      </c>
      <c r="I187" s="13">
        <f>G187+H187</f>
        <v>800</v>
      </c>
      <c r="J187" s="6"/>
      <c r="K187" s="6"/>
    </row>
    <row r="188" spans="1:11" ht="30" x14ac:dyDescent="0.2">
      <c r="A188" s="52" t="s">
        <v>137</v>
      </c>
      <c r="B188" s="35" t="s">
        <v>22</v>
      </c>
      <c r="C188" s="35" t="s">
        <v>130</v>
      </c>
      <c r="D188" s="35" t="s">
        <v>9</v>
      </c>
      <c r="E188" s="35" t="s">
        <v>134</v>
      </c>
      <c r="F188" s="35"/>
      <c r="G188" s="17">
        <f t="shared" ref="G188:H190" si="51">G189</f>
        <v>242.2</v>
      </c>
      <c r="H188" s="17">
        <f t="shared" si="51"/>
        <v>0</v>
      </c>
      <c r="I188" s="17">
        <f>I189</f>
        <v>242.2</v>
      </c>
      <c r="J188" s="6"/>
      <c r="K188" s="6"/>
    </row>
    <row r="189" spans="1:11" ht="45" x14ac:dyDescent="0.2">
      <c r="A189" s="52" t="s">
        <v>74</v>
      </c>
      <c r="B189" s="35" t="s">
        <v>22</v>
      </c>
      <c r="C189" s="35" t="s">
        <v>130</v>
      </c>
      <c r="D189" s="35" t="s">
        <v>9</v>
      </c>
      <c r="E189" s="35" t="s">
        <v>134</v>
      </c>
      <c r="F189" s="35" t="s">
        <v>58</v>
      </c>
      <c r="G189" s="17">
        <f t="shared" si="51"/>
        <v>242.2</v>
      </c>
      <c r="H189" s="17">
        <f t="shared" si="51"/>
        <v>0</v>
      </c>
      <c r="I189" s="17">
        <f>I190</f>
        <v>242.2</v>
      </c>
      <c r="J189" s="6"/>
      <c r="K189" s="6"/>
    </row>
    <row r="190" spans="1:11" ht="15" x14ac:dyDescent="0.2">
      <c r="A190" s="52" t="s">
        <v>133</v>
      </c>
      <c r="B190" s="35" t="s">
        <v>22</v>
      </c>
      <c r="C190" s="35" t="s">
        <v>130</v>
      </c>
      <c r="D190" s="35" t="s">
        <v>9</v>
      </c>
      <c r="E190" s="35" t="s">
        <v>134</v>
      </c>
      <c r="F190" s="35" t="s">
        <v>57</v>
      </c>
      <c r="G190" s="17">
        <f t="shared" si="51"/>
        <v>242.2</v>
      </c>
      <c r="H190" s="17">
        <f t="shared" si="51"/>
        <v>0</v>
      </c>
      <c r="I190" s="17">
        <f>I191</f>
        <v>242.2</v>
      </c>
      <c r="J190" s="6"/>
      <c r="K190" s="6"/>
    </row>
    <row r="191" spans="1:11" ht="45" x14ac:dyDescent="0.2">
      <c r="A191" s="55" t="s">
        <v>76</v>
      </c>
      <c r="B191" s="38" t="s">
        <v>22</v>
      </c>
      <c r="C191" s="38" t="s">
        <v>130</v>
      </c>
      <c r="D191" s="38" t="s">
        <v>9</v>
      </c>
      <c r="E191" s="38" t="s">
        <v>134</v>
      </c>
      <c r="F191" s="38" t="s">
        <v>75</v>
      </c>
      <c r="G191" s="13">
        <v>242.2</v>
      </c>
      <c r="H191" s="13">
        <v>0</v>
      </c>
      <c r="I191" s="13">
        <f>G191+H191</f>
        <v>242.2</v>
      </c>
      <c r="J191" s="6"/>
      <c r="K191" s="6"/>
    </row>
    <row r="192" spans="1:11" ht="28.5" x14ac:dyDescent="0.2">
      <c r="A192" s="68" t="s">
        <v>54</v>
      </c>
      <c r="B192" s="69" t="s">
        <v>55</v>
      </c>
      <c r="C192" s="70"/>
      <c r="D192" s="70"/>
      <c r="E192" s="69"/>
      <c r="F192" s="69" t="s">
        <v>7</v>
      </c>
      <c r="G192" s="10">
        <f t="shared" ref="G192:H192" si="52">G193</f>
        <v>48917.100000000006</v>
      </c>
      <c r="H192" s="10">
        <f t="shared" si="52"/>
        <v>0</v>
      </c>
      <c r="I192" s="10">
        <f>I193</f>
        <v>48917.100000000006</v>
      </c>
      <c r="J192" s="6"/>
      <c r="K192" s="6"/>
    </row>
    <row r="193" spans="1:11" ht="14.25" x14ac:dyDescent="0.2">
      <c r="A193" s="46" t="s">
        <v>56</v>
      </c>
      <c r="B193" s="71">
        <v>956</v>
      </c>
      <c r="C193" s="72">
        <v>8</v>
      </c>
      <c r="D193" s="47" t="s">
        <v>25</v>
      </c>
      <c r="E193" s="73"/>
      <c r="F193" s="71"/>
      <c r="G193" s="9">
        <f>G194+G220</f>
        <v>48917.100000000006</v>
      </c>
      <c r="H193" s="9">
        <f>H194+H220</f>
        <v>0</v>
      </c>
      <c r="I193" s="9">
        <f>I194+I220</f>
        <v>48917.100000000006</v>
      </c>
      <c r="J193" s="6"/>
      <c r="K193" s="6"/>
    </row>
    <row r="194" spans="1:11" ht="15" x14ac:dyDescent="0.2">
      <c r="A194" s="48" t="s">
        <v>21</v>
      </c>
      <c r="B194" s="74">
        <v>956</v>
      </c>
      <c r="C194" s="75">
        <v>8</v>
      </c>
      <c r="D194" s="75">
        <v>1</v>
      </c>
      <c r="E194" s="76"/>
      <c r="F194" s="74"/>
      <c r="G194" s="12">
        <f>G195</f>
        <v>35089.700000000004</v>
      </c>
      <c r="H194" s="12">
        <f t="shared" ref="H194:I194" si="53">H195</f>
        <v>0</v>
      </c>
      <c r="I194" s="12">
        <f t="shared" si="53"/>
        <v>35089.700000000004</v>
      </c>
      <c r="J194" s="6"/>
      <c r="K194" s="6"/>
    </row>
    <row r="195" spans="1:11" ht="30" x14ac:dyDescent="0.2">
      <c r="A195" s="31" t="s">
        <v>85</v>
      </c>
      <c r="B195" s="32" t="s">
        <v>55</v>
      </c>
      <c r="C195" s="28">
        <v>8</v>
      </c>
      <c r="D195" s="28">
        <v>1</v>
      </c>
      <c r="E195" s="32" t="s">
        <v>115</v>
      </c>
      <c r="F195" s="32"/>
      <c r="G195" s="14">
        <f>G196+G212+G204+G203+G216+G208</f>
        <v>35089.700000000004</v>
      </c>
      <c r="H195" s="14">
        <f t="shared" ref="H195:I195" si="54">H196+H212+H204+H203+H216+H208</f>
        <v>0</v>
      </c>
      <c r="I195" s="14">
        <f t="shared" si="54"/>
        <v>35089.700000000004</v>
      </c>
      <c r="J195" s="6"/>
      <c r="K195" s="6"/>
    </row>
    <row r="196" spans="1:11" ht="30" x14ac:dyDescent="0.2">
      <c r="A196" s="77" t="s">
        <v>82</v>
      </c>
      <c r="B196" s="27" t="s">
        <v>55</v>
      </c>
      <c r="C196" s="28">
        <v>8</v>
      </c>
      <c r="D196" s="28">
        <v>1</v>
      </c>
      <c r="E196" s="27" t="s">
        <v>116</v>
      </c>
      <c r="F196" s="32"/>
      <c r="G196" s="14">
        <f t="shared" ref="G196:I196" si="55">G197</f>
        <v>9792.2000000000007</v>
      </c>
      <c r="H196" s="14">
        <f t="shared" si="55"/>
        <v>0</v>
      </c>
      <c r="I196" s="14">
        <f t="shared" si="55"/>
        <v>9792.2000000000007</v>
      </c>
      <c r="J196" s="6"/>
      <c r="K196" s="6"/>
    </row>
    <row r="197" spans="1:11" ht="30" x14ac:dyDescent="0.2">
      <c r="A197" s="57" t="s">
        <v>59</v>
      </c>
      <c r="B197" s="64" t="s">
        <v>55</v>
      </c>
      <c r="C197" s="28">
        <v>8</v>
      </c>
      <c r="D197" s="28">
        <v>1</v>
      </c>
      <c r="E197" s="64" t="s">
        <v>116</v>
      </c>
      <c r="F197" s="32" t="s">
        <v>60</v>
      </c>
      <c r="G197" s="14">
        <f t="shared" ref="G197:H197" si="56">G199</f>
        <v>9792.2000000000007</v>
      </c>
      <c r="H197" s="14">
        <f t="shared" si="56"/>
        <v>0</v>
      </c>
      <c r="I197" s="14">
        <f>I199</f>
        <v>9792.2000000000007</v>
      </c>
      <c r="J197" s="6"/>
      <c r="K197" s="6"/>
    </row>
    <row r="198" spans="1:11" ht="15" x14ac:dyDescent="0.2">
      <c r="A198" s="57" t="s">
        <v>61</v>
      </c>
      <c r="B198" s="64" t="s">
        <v>55</v>
      </c>
      <c r="C198" s="28">
        <v>8</v>
      </c>
      <c r="D198" s="28">
        <v>1</v>
      </c>
      <c r="E198" s="27" t="s">
        <v>116</v>
      </c>
      <c r="F198" s="32" t="s">
        <v>62</v>
      </c>
      <c r="G198" s="14">
        <f t="shared" ref="G198:H198" si="57">G199</f>
        <v>9792.2000000000007</v>
      </c>
      <c r="H198" s="14">
        <f t="shared" si="57"/>
        <v>0</v>
      </c>
      <c r="I198" s="14">
        <f>I199</f>
        <v>9792.2000000000007</v>
      </c>
      <c r="J198" s="6"/>
      <c r="K198" s="6"/>
    </row>
    <row r="199" spans="1:11" ht="60" x14ac:dyDescent="0.2">
      <c r="A199" s="78" t="s">
        <v>77</v>
      </c>
      <c r="B199" s="37" t="s">
        <v>55</v>
      </c>
      <c r="C199" s="79">
        <v>8</v>
      </c>
      <c r="D199" s="79">
        <v>1</v>
      </c>
      <c r="E199" s="79" t="s">
        <v>116</v>
      </c>
      <c r="F199" s="37" t="s">
        <v>37</v>
      </c>
      <c r="G199" s="45">
        <v>9792.2000000000007</v>
      </c>
      <c r="H199" s="45">
        <v>0</v>
      </c>
      <c r="I199" s="13">
        <f>G199+H199</f>
        <v>9792.2000000000007</v>
      </c>
      <c r="J199" s="6"/>
      <c r="K199" s="6"/>
    </row>
    <row r="200" spans="1:11" ht="75" x14ac:dyDescent="0.2">
      <c r="A200" s="57" t="s">
        <v>171</v>
      </c>
      <c r="B200" s="64" t="s">
        <v>55</v>
      </c>
      <c r="C200" s="28">
        <v>8</v>
      </c>
      <c r="D200" s="28">
        <v>1</v>
      </c>
      <c r="E200" s="64" t="s">
        <v>172</v>
      </c>
      <c r="F200" s="14"/>
      <c r="G200" s="14">
        <f t="shared" ref="G200:H200" si="58">G201</f>
        <v>4747.5</v>
      </c>
      <c r="H200" s="14">
        <f t="shared" si="58"/>
        <v>0</v>
      </c>
      <c r="I200" s="14">
        <f>I201</f>
        <v>4747.5</v>
      </c>
      <c r="J200" s="6"/>
      <c r="K200" s="6"/>
    </row>
    <row r="201" spans="1:11" ht="30" x14ac:dyDescent="0.2">
      <c r="A201" s="57" t="s">
        <v>59</v>
      </c>
      <c r="B201" s="64" t="s">
        <v>55</v>
      </c>
      <c r="C201" s="28">
        <v>8</v>
      </c>
      <c r="D201" s="28">
        <v>1</v>
      </c>
      <c r="E201" s="64" t="s">
        <v>172</v>
      </c>
      <c r="F201" s="32" t="s">
        <v>60</v>
      </c>
      <c r="G201" s="14">
        <f t="shared" ref="G201:H201" si="59">G203</f>
        <v>4747.5</v>
      </c>
      <c r="H201" s="14">
        <f t="shared" si="59"/>
        <v>0</v>
      </c>
      <c r="I201" s="14">
        <f>I203</f>
        <v>4747.5</v>
      </c>
      <c r="J201" s="6"/>
      <c r="K201" s="6"/>
    </row>
    <row r="202" spans="1:11" ht="15" x14ac:dyDescent="0.2">
      <c r="A202" s="57" t="s">
        <v>61</v>
      </c>
      <c r="B202" s="64" t="s">
        <v>55</v>
      </c>
      <c r="C202" s="28">
        <v>8</v>
      </c>
      <c r="D202" s="28">
        <v>1</v>
      </c>
      <c r="E202" s="27" t="s">
        <v>172</v>
      </c>
      <c r="F202" s="32" t="s">
        <v>62</v>
      </c>
      <c r="G202" s="14">
        <f t="shared" ref="G202:H202" si="60">G203</f>
        <v>4747.5</v>
      </c>
      <c r="H202" s="14">
        <f t="shared" si="60"/>
        <v>0</v>
      </c>
      <c r="I202" s="14">
        <f>I203</f>
        <v>4747.5</v>
      </c>
      <c r="J202" s="6"/>
      <c r="K202" s="6"/>
    </row>
    <row r="203" spans="1:11" ht="60" x14ac:dyDescent="0.2">
      <c r="A203" s="78" t="s">
        <v>77</v>
      </c>
      <c r="B203" s="37" t="s">
        <v>55</v>
      </c>
      <c r="C203" s="79">
        <v>8</v>
      </c>
      <c r="D203" s="79">
        <v>1</v>
      </c>
      <c r="E203" s="79" t="s">
        <v>172</v>
      </c>
      <c r="F203" s="37" t="s">
        <v>37</v>
      </c>
      <c r="G203" s="45">
        <v>4747.5</v>
      </c>
      <c r="H203" s="45">
        <v>0</v>
      </c>
      <c r="I203" s="13">
        <f>G203+H203</f>
        <v>4747.5</v>
      </c>
      <c r="J203" s="6"/>
      <c r="K203" s="6"/>
    </row>
    <row r="204" spans="1:11" ht="30" x14ac:dyDescent="0.2">
      <c r="A204" s="80" t="s">
        <v>145</v>
      </c>
      <c r="B204" s="27" t="s">
        <v>55</v>
      </c>
      <c r="C204" s="28">
        <v>8</v>
      </c>
      <c r="D204" s="28">
        <v>1</v>
      </c>
      <c r="E204" s="27" t="s">
        <v>146</v>
      </c>
      <c r="F204" s="32"/>
      <c r="G204" s="17">
        <f t="shared" ref="G204:H206" si="61">G205</f>
        <v>51.1</v>
      </c>
      <c r="H204" s="17">
        <f t="shared" si="61"/>
        <v>0</v>
      </c>
      <c r="I204" s="17">
        <f>I205</f>
        <v>51.1</v>
      </c>
      <c r="J204" s="6"/>
      <c r="K204" s="6"/>
    </row>
    <row r="205" spans="1:11" ht="30" x14ac:dyDescent="0.2">
      <c r="A205" s="57" t="s">
        <v>59</v>
      </c>
      <c r="B205" s="64" t="s">
        <v>55</v>
      </c>
      <c r="C205" s="28">
        <v>8</v>
      </c>
      <c r="D205" s="28">
        <v>1</v>
      </c>
      <c r="E205" s="27" t="s">
        <v>146</v>
      </c>
      <c r="F205" s="32" t="s">
        <v>60</v>
      </c>
      <c r="G205" s="17">
        <f t="shared" si="61"/>
        <v>51.1</v>
      </c>
      <c r="H205" s="17">
        <f t="shared" si="61"/>
        <v>0</v>
      </c>
      <c r="I205" s="17">
        <f>I206</f>
        <v>51.1</v>
      </c>
      <c r="J205" s="6"/>
      <c r="K205" s="6"/>
    </row>
    <row r="206" spans="1:11" ht="15" x14ac:dyDescent="0.2">
      <c r="A206" s="57" t="s">
        <v>61</v>
      </c>
      <c r="B206" s="64" t="s">
        <v>55</v>
      </c>
      <c r="C206" s="28">
        <v>8</v>
      </c>
      <c r="D206" s="28">
        <v>1</v>
      </c>
      <c r="E206" s="27" t="s">
        <v>146</v>
      </c>
      <c r="F206" s="32" t="s">
        <v>62</v>
      </c>
      <c r="G206" s="17">
        <f t="shared" si="61"/>
        <v>51.1</v>
      </c>
      <c r="H206" s="17">
        <f t="shared" si="61"/>
        <v>0</v>
      </c>
      <c r="I206" s="17">
        <f>I207</f>
        <v>51.1</v>
      </c>
      <c r="J206" s="6"/>
      <c r="K206" s="6"/>
    </row>
    <row r="207" spans="1:11" ht="15" x14ac:dyDescent="0.2">
      <c r="A207" s="81" t="s">
        <v>147</v>
      </c>
      <c r="B207" s="82" t="s">
        <v>55</v>
      </c>
      <c r="C207" s="83">
        <v>8</v>
      </c>
      <c r="D207" s="83">
        <v>1</v>
      </c>
      <c r="E207" s="83" t="s">
        <v>146</v>
      </c>
      <c r="F207" s="82" t="s">
        <v>148</v>
      </c>
      <c r="G207" s="84">
        <v>51.1</v>
      </c>
      <c r="H207" s="84">
        <v>0</v>
      </c>
      <c r="I207" s="85">
        <f>G207+H207</f>
        <v>51.1</v>
      </c>
      <c r="J207" s="6"/>
      <c r="K207" s="6"/>
    </row>
    <row r="208" spans="1:11" ht="45" x14ac:dyDescent="0.2">
      <c r="A208" s="57" t="s">
        <v>184</v>
      </c>
      <c r="B208" s="64" t="s">
        <v>55</v>
      </c>
      <c r="C208" s="75">
        <v>8</v>
      </c>
      <c r="D208" s="75">
        <v>1</v>
      </c>
      <c r="E208" s="75" t="s">
        <v>185</v>
      </c>
      <c r="F208" s="64"/>
      <c r="G208" s="17">
        <f t="shared" ref="G208:I210" si="62">G209</f>
        <v>275.3</v>
      </c>
      <c r="H208" s="17">
        <f t="shared" si="62"/>
        <v>0</v>
      </c>
      <c r="I208" s="17">
        <f t="shared" si="62"/>
        <v>275.3</v>
      </c>
      <c r="J208" s="6"/>
      <c r="K208" s="6"/>
    </row>
    <row r="209" spans="1:11" ht="30" x14ac:dyDescent="0.2">
      <c r="A209" s="57" t="s">
        <v>59</v>
      </c>
      <c r="B209" s="64" t="s">
        <v>55</v>
      </c>
      <c r="C209" s="75">
        <v>8</v>
      </c>
      <c r="D209" s="75">
        <v>1</v>
      </c>
      <c r="E209" s="75" t="s">
        <v>185</v>
      </c>
      <c r="F209" s="32" t="s">
        <v>60</v>
      </c>
      <c r="G209" s="86">
        <f t="shared" si="62"/>
        <v>275.3</v>
      </c>
      <c r="H209" s="86">
        <f t="shared" si="62"/>
        <v>0</v>
      </c>
      <c r="I209" s="86">
        <f t="shared" si="62"/>
        <v>275.3</v>
      </c>
      <c r="J209" s="6"/>
      <c r="K209" s="6"/>
    </row>
    <row r="210" spans="1:11" ht="15" x14ac:dyDescent="0.2">
      <c r="A210" s="57" t="s">
        <v>61</v>
      </c>
      <c r="B210" s="64" t="s">
        <v>55</v>
      </c>
      <c r="C210" s="75">
        <v>8</v>
      </c>
      <c r="D210" s="75">
        <v>1</v>
      </c>
      <c r="E210" s="75" t="s">
        <v>185</v>
      </c>
      <c r="F210" s="32" t="s">
        <v>62</v>
      </c>
      <c r="G210" s="17">
        <f t="shared" si="62"/>
        <v>275.3</v>
      </c>
      <c r="H210" s="17">
        <f t="shared" si="62"/>
        <v>0</v>
      </c>
      <c r="I210" s="17">
        <f t="shared" si="62"/>
        <v>275.3</v>
      </c>
      <c r="J210" s="6"/>
      <c r="K210" s="6"/>
    </row>
    <row r="211" spans="1:11" ht="15" x14ac:dyDescent="0.2">
      <c r="A211" s="81" t="s">
        <v>147</v>
      </c>
      <c r="B211" s="37" t="s">
        <v>55</v>
      </c>
      <c r="C211" s="79">
        <v>8</v>
      </c>
      <c r="D211" s="79">
        <v>1</v>
      </c>
      <c r="E211" s="79" t="s">
        <v>185</v>
      </c>
      <c r="F211" s="37" t="s">
        <v>148</v>
      </c>
      <c r="G211" s="45">
        <v>275.3</v>
      </c>
      <c r="H211" s="45">
        <v>0</v>
      </c>
      <c r="I211" s="45">
        <f>H211+G211</f>
        <v>275.3</v>
      </c>
      <c r="J211" s="6"/>
      <c r="K211" s="6"/>
    </row>
    <row r="212" spans="1:11" ht="30" x14ac:dyDescent="0.2">
      <c r="A212" s="80" t="s">
        <v>83</v>
      </c>
      <c r="B212" s="64" t="s">
        <v>55</v>
      </c>
      <c r="C212" s="28">
        <v>8</v>
      </c>
      <c r="D212" s="28">
        <v>1</v>
      </c>
      <c r="E212" s="64" t="s">
        <v>117</v>
      </c>
      <c r="F212" s="32"/>
      <c r="G212" s="14">
        <f t="shared" ref="G212:H218" si="63">G213</f>
        <v>15918.5</v>
      </c>
      <c r="H212" s="14">
        <f t="shared" si="63"/>
        <v>0</v>
      </c>
      <c r="I212" s="14">
        <f>I213</f>
        <v>15918.5</v>
      </c>
      <c r="J212" s="6"/>
      <c r="K212" s="6"/>
    </row>
    <row r="213" spans="1:11" ht="30" x14ac:dyDescent="0.2">
      <c r="A213" s="57" t="s">
        <v>59</v>
      </c>
      <c r="B213" s="64" t="s">
        <v>55</v>
      </c>
      <c r="C213" s="28">
        <v>8</v>
      </c>
      <c r="D213" s="28">
        <v>1</v>
      </c>
      <c r="E213" s="64" t="s">
        <v>117</v>
      </c>
      <c r="F213" s="32" t="s">
        <v>60</v>
      </c>
      <c r="G213" s="14">
        <f t="shared" si="63"/>
        <v>15918.5</v>
      </c>
      <c r="H213" s="14">
        <f t="shared" si="63"/>
        <v>0</v>
      </c>
      <c r="I213" s="14">
        <f>I214</f>
        <v>15918.5</v>
      </c>
      <c r="J213" s="6"/>
      <c r="K213" s="6"/>
    </row>
    <row r="214" spans="1:11" ht="15" x14ac:dyDescent="0.2">
      <c r="A214" s="57" t="s">
        <v>61</v>
      </c>
      <c r="B214" s="64" t="s">
        <v>55</v>
      </c>
      <c r="C214" s="28">
        <v>8</v>
      </c>
      <c r="D214" s="28">
        <v>1</v>
      </c>
      <c r="E214" s="64" t="s">
        <v>117</v>
      </c>
      <c r="F214" s="32" t="s">
        <v>62</v>
      </c>
      <c r="G214" s="14">
        <f t="shared" si="63"/>
        <v>15918.5</v>
      </c>
      <c r="H214" s="14">
        <f t="shared" si="63"/>
        <v>0</v>
      </c>
      <c r="I214" s="14">
        <f>I215</f>
        <v>15918.5</v>
      </c>
      <c r="J214" s="6"/>
      <c r="K214" s="6"/>
    </row>
    <row r="215" spans="1:11" ht="60" x14ac:dyDescent="0.2">
      <c r="A215" s="78" t="s">
        <v>77</v>
      </c>
      <c r="B215" s="37" t="s">
        <v>55</v>
      </c>
      <c r="C215" s="79">
        <v>8</v>
      </c>
      <c r="D215" s="79">
        <v>1</v>
      </c>
      <c r="E215" s="83" t="s">
        <v>117</v>
      </c>
      <c r="F215" s="37" t="s">
        <v>37</v>
      </c>
      <c r="G215" s="45">
        <v>15918.5</v>
      </c>
      <c r="H215" s="45">
        <v>0</v>
      </c>
      <c r="I215" s="13">
        <f>G215+H215</f>
        <v>15918.5</v>
      </c>
      <c r="J215" s="6"/>
      <c r="K215" s="6"/>
    </row>
    <row r="216" spans="1:11" ht="75" x14ac:dyDescent="0.2">
      <c r="A216" s="57" t="s">
        <v>171</v>
      </c>
      <c r="B216" s="64" t="s">
        <v>55</v>
      </c>
      <c r="C216" s="28">
        <v>8</v>
      </c>
      <c r="D216" s="28">
        <v>1</v>
      </c>
      <c r="E216" s="64" t="s">
        <v>170</v>
      </c>
      <c r="F216" s="14"/>
      <c r="G216" s="14">
        <f t="shared" si="63"/>
        <v>4305.1000000000004</v>
      </c>
      <c r="H216" s="14">
        <f t="shared" si="63"/>
        <v>0</v>
      </c>
      <c r="I216" s="14">
        <f>I217</f>
        <v>4305.1000000000004</v>
      </c>
      <c r="J216" s="6"/>
      <c r="K216" s="6"/>
    </row>
    <row r="217" spans="1:11" ht="30" x14ac:dyDescent="0.2">
      <c r="A217" s="57" t="s">
        <v>59</v>
      </c>
      <c r="B217" s="64" t="s">
        <v>55</v>
      </c>
      <c r="C217" s="28">
        <v>8</v>
      </c>
      <c r="D217" s="28">
        <v>1</v>
      </c>
      <c r="E217" s="64" t="s">
        <v>170</v>
      </c>
      <c r="F217" s="32" t="s">
        <v>60</v>
      </c>
      <c r="G217" s="14">
        <f t="shared" si="63"/>
        <v>4305.1000000000004</v>
      </c>
      <c r="H217" s="14">
        <f t="shared" si="63"/>
        <v>0</v>
      </c>
      <c r="I217" s="14">
        <f>I218</f>
        <v>4305.1000000000004</v>
      </c>
      <c r="J217" s="6"/>
      <c r="K217" s="6"/>
    </row>
    <row r="218" spans="1:11" ht="15" x14ac:dyDescent="0.2">
      <c r="A218" s="57" t="s">
        <v>61</v>
      </c>
      <c r="B218" s="64" t="s">
        <v>55</v>
      </c>
      <c r="C218" s="28">
        <v>8</v>
      </c>
      <c r="D218" s="28">
        <v>1</v>
      </c>
      <c r="E218" s="64" t="s">
        <v>170</v>
      </c>
      <c r="F218" s="32" t="s">
        <v>62</v>
      </c>
      <c r="G218" s="14">
        <f t="shared" si="63"/>
        <v>4305.1000000000004</v>
      </c>
      <c r="H218" s="14">
        <f t="shared" si="63"/>
        <v>0</v>
      </c>
      <c r="I218" s="14">
        <f>I219</f>
        <v>4305.1000000000004</v>
      </c>
      <c r="J218" s="6"/>
      <c r="K218" s="6"/>
    </row>
    <row r="219" spans="1:11" ht="60" x14ac:dyDescent="0.2">
      <c r="A219" s="78" t="s">
        <v>77</v>
      </c>
      <c r="B219" s="37" t="s">
        <v>55</v>
      </c>
      <c r="C219" s="79">
        <v>8</v>
      </c>
      <c r="D219" s="79">
        <v>1</v>
      </c>
      <c r="E219" s="37" t="s">
        <v>170</v>
      </c>
      <c r="F219" s="37" t="s">
        <v>37</v>
      </c>
      <c r="G219" s="45">
        <v>4305.1000000000004</v>
      </c>
      <c r="H219" s="45">
        <v>0</v>
      </c>
      <c r="I219" s="13">
        <f>G219+H219</f>
        <v>4305.1000000000004</v>
      </c>
      <c r="J219" s="6"/>
      <c r="K219" s="6"/>
    </row>
    <row r="220" spans="1:11" ht="15" x14ac:dyDescent="0.2">
      <c r="A220" s="48" t="s">
        <v>93</v>
      </c>
      <c r="B220" s="74">
        <v>956</v>
      </c>
      <c r="C220" s="75">
        <v>8</v>
      </c>
      <c r="D220" s="75">
        <v>2</v>
      </c>
      <c r="E220" s="89"/>
      <c r="F220" s="74"/>
      <c r="G220" s="12">
        <f t="shared" ref="G220" si="64">G221</f>
        <v>13827.4</v>
      </c>
      <c r="H220" s="12">
        <f>H221</f>
        <v>0</v>
      </c>
      <c r="I220" s="12">
        <f>I221</f>
        <v>13827.4</v>
      </c>
      <c r="J220" s="6"/>
      <c r="K220" s="6"/>
    </row>
    <row r="221" spans="1:11" ht="30" x14ac:dyDescent="0.2">
      <c r="A221" s="31" t="s">
        <v>85</v>
      </c>
      <c r="B221" s="32" t="s">
        <v>55</v>
      </c>
      <c r="C221" s="28">
        <v>8</v>
      </c>
      <c r="D221" s="28">
        <v>2</v>
      </c>
      <c r="E221" s="32" t="s">
        <v>115</v>
      </c>
      <c r="F221" s="32"/>
      <c r="G221" s="14">
        <f t="shared" ref="G221:H221" si="65">G222+G226</f>
        <v>13827.4</v>
      </c>
      <c r="H221" s="14">
        <f t="shared" si="65"/>
        <v>0</v>
      </c>
      <c r="I221" s="14">
        <f>I222+I226</f>
        <v>13827.4</v>
      </c>
      <c r="J221" s="6"/>
      <c r="K221" s="6"/>
    </row>
    <row r="222" spans="1:11" ht="30" x14ac:dyDescent="0.2">
      <c r="A222" s="57" t="s">
        <v>83</v>
      </c>
      <c r="B222" s="64" t="s">
        <v>55</v>
      </c>
      <c r="C222" s="75">
        <v>8</v>
      </c>
      <c r="D222" s="75">
        <v>2</v>
      </c>
      <c r="E222" s="64" t="s">
        <v>117</v>
      </c>
      <c r="F222" s="64"/>
      <c r="G222" s="14">
        <f t="shared" ref="G222:H222" si="66">G224</f>
        <v>9888</v>
      </c>
      <c r="H222" s="14">
        <f t="shared" si="66"/>
        <v>0</v>
      </c>
      <c r="I222" s="14">
        <f>I224</f>
        <v>9888</v>
      </c>
      <c r="J222" s="6"/>
      <c r="K222" s="6"/>
    </row>
    <row r="223" spans="1:11" ht="30" x14ac:dyDescent="0.2">
      <c r="A223" s="57" t="s">
        <v>59</v>
      </c>
      <c r="B223" s="64" t="s">
        <v>55</v>
      </c>
      <c r="C223" s="75">
        <v>8</v>
      </c>
      <c r="D223" s="75">
        <v>2</v>
      </c>
      <c r="E223" s="64" t="s">
        <v>117</v>
      </c>
      <c r="F223" s="64" t="s">
        <v>60</v>
      </c>
      <c r="G223" s="14">
        <f t="shared" ref="G223:H224" si="67">G224</f>
        <v>9888</v>
      </c>
      <c r="H223" s="14">
        <f t="shared" si="67"/>
        <v>0</v>
      </c>
      <c r="I223" s="14">
        <f>I224</f>
        <v>9888</v>
      </c>
      <c r="J223" s="6"/>
      <c r="K223" s="6"/>
    </row>
    <row r="224" spans="1:11" ht="15" x14ac:dyDescent="0.2">
      <c r="A224" s="57" t="s">
        <v>90</v>
      </c>
      <c r="B224" s="64" t="s">
        <v>55</v>
      </c>
      <c r="C224" s="28">
        <v>8</v>
      </c>
      <c r="D224" s="28">
        <v>2</v>
      </c>
      <c r="E224" s="64" t="s">
        <v>117</v>
      </c>
      <c r="F224" s="32" t="s">
        <v>89</v>
      </c>
      <c r="G224" s="14">
        <f t="shared" si="67"/>
        <v>9888</v>
      </c>
      <c r="H224" s="14">
        <f t="shared" si="67"/>
        <v>0</v>
      </c>
      <c r="I224" s="14">
        <f>I225</f>
        <v>9888</v>
      </c>
      <c r="J224" s="6"/>
      <c r="K224" s="6"/>
    </row>
    <row r="225" spans="1:11" ht="60" x14ac:dyDescent="0.2">
      <c r="A225" s="78" t="s">
        <v>92</v>
      </c>
      <c r="B225" s="37" t="s">
        <v>55</v>
      </c>
      <c r="C225" s="79">
        <v>8</v>
      </c>
      <c r="D225" s="79">
        <v>2</v>
      </c>
      <c r="E225" s="37" t="s">
        <v>117</v>
      </c>
      <c r="F225" s="37" t="s">
        <v>91</v>
      </c>
      <c r="G225" s="45">
        <v>9888</v>
      </c>
      <c r="H225" s="45">
        <v>0</v>
      </c>
      <c r="I225" s="13">
        <f>G225+H225</f>
        <v>9888</v>
      </c>
      <c r="J225" s="6"/>
      <c r="K225" s="6"/>
    </row>
    <row r="226" spans="1:11" ht="75" x14ac:dyDescent="0.2">
      <c r="A226" s="57" t="s">
        <v>171</v>
      </c>
      <c r="B226" s="64" t="s">
        <v>55</v>
      </c>
      <c r="C226" s="28">
        <v>8</v>
      </c>
      <c r="D226" s="75">
        <v>2</v>
      </c>
      <c r="E226" s="64" t="s">
        <v>170</v>
      </c>
      <c r="F226" s="14"/>
      <c r="G226" s="14">
        <f t="shared" ref="G226:H228" si="68">G227</f>
        <v>3939.4</v>
      </c>
      <c r="H226" s="14">
        <f t="shared" si="68"/>
        <v>0</v>
      </c>
      <c r="I226" s="14">
        <f>I227</f>
        <v>3939.4</v>
      </c>
      <c r="J226" s="6"/>
      <c r="K226" s="6"/>
    </row>
    <row r="227" spans="1:11" ht="30" x14ac:dyDescent="0.2">
      <c r="A227" s="57" t="s">
        <v>59</v>
      </c>
      <c r="B227" s="64" t="s">
        <v>55</v>
      </c>
      <c r="C227" s="28">
        <v>8</v>
      </c>
      <c r="D227" s="75">
        <v>2</v>
      </c>
      <c r="E227" s="64" t="s">
        <v>170</v>
      </c>
      <c r="F227" s="32" t="s">
        <v>60</v>
      </c>
      <c r="G227" s="14">
        <f t="shared" si="68"/>
        <v>3939.4</v>
      </c>
      <c r="H227" s="14">
        <f t="shared" si="68"/>
        <v>0</v>
      </c>
      <c r="I227" s="14">
        <f>I228</f>
        <v>3939.4</v>
      </c>
      <c r="J227" s="6"/>
      <c r="K227" s="6"/>
    </row>
    <row r="228" spans="1:11" ht="15" x14ac:dyDescent="0.2">
      <c r="A228" s="57" t="s">
        <v>90</v>
      </c>
      <c r="B228" s="64" t="s">
        <v>55</v>
      </c>
      <c r="C228" s="28">
        <v>8</v>
      </c>
      <c r="D228" s="28">
        <v>2</v>
      </c>
      <c r="E228" s="64" t="s">
        <v>170</v>
      </c>
      <c r="F228" s="32" t="s">
        <v>89</v>
      </c>
      <c r="G228" s="14">
        <f t="shared" si="68"/>
        <v>3939.4</v>
      </c>
      <c r="H228" s="14">
        <f t="shared" si="68"/>
        <v>0</v>
      </c>
      <c r="I228" s="14">
        <f>I229</f>
        <v>3939.4</v>
      </c>
      <c r="J228" s="6"/>
      <c r="K228" s="6"/>
    </row>
    <row r="229" spans="1:11" ht="60" x14ac:dyDescent="0.2">
      <c r="A229" s="78" t="s">
        <v>92</v>
      </c>
      <c r="B229" s="37" t="s">
        <v>55</v>
      </c>
      <c r="C229" s="79">
        <v>8</v>
      </c>
      <c r="D229" s="79">
        <v>2</v>
      </c>
      <c r="E229" s="37" t="s">
        <v>170</v>
      </c>
      <c r="F229" s="37" t="s">
        <v>91</v>
      </c>
      <c r="G229" s="45">
        <v>3939.4</v>
      </c>
      <c r="H229" s="45">
        <v>0</v>
      </c>
      <c r="I229" s="13">
        <f>G229+H229</f>
        <v>3939.4</v>
      </c>
      <c r="J229" s="6"/>
      <c r="K229" s="6"/>
    </row>
  </sheetData>
  <autoFilter ref="A8:F229"/>
  <customSheetViews>
    <customSheetView guid="{4BB8910C-C44D-43FE-ACE4-419922501E8B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D2" sqref="D2:I2"/>
      <pageMargins left="0.9055118110236221" right="0.39370078740157483" top="0.39370078740157483" bottom="0.35433070866141736" header="0.35433070866141736" footer="0.19685039370078741"/>
      <pageSetup paperSize="9" scale="84" orientation="portrait" r:id="rId1"/>
      <headerFooter alignWithMargins="0">
        <oddFooter>&amp;C&amp;P</oddFooter>
      </headerFooter>
      <autoFilter ref="A8:F229"/>
    </customSheetView>
    <customSheetView guid="{265E4B74-F87F-4C11-8F36-BD3184BC15DF}" scale="90" showPageBreaks="1" showGridLines="0" printArea="1" showAutoFilter="1" hiddenRows="1" view="pageBreakPreview" showRuler="0" topLeftCell="C1">
      <pane ySplit="7" topLeftCell="A248" activePane="bottomLeft" state="frozenSplit"/>
      <selection pane="bottomLeft" activeCell="J244" sqref="J24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8:F239"/>
    </customSheetView>
    <customSheetView guid="{D5451C69-6188-4AB8-99E1-04D2A5F2965F}" scale="90" showPageBreaks="1" showGridLines="0" printArea="1" showAutoFilter="1" hiddenColumns="1" showRuler="0">
      <pane ySplit="8" topLeftCell="A9" activePane="bottomLeft" state="frozenSplit"/>
      <selection pane="bottomLeft" activeCell="F200" sqref="F200:F202"/>
      <pageMargins left="0.9055118110236221" right="0.39370078740157483" top="0.39370078740157483" bottom="0.35433070866141736" header="0.35433070866141736" footer="0.19685039370078741"/>
      <pageSetup paperSize="9" scale="83" orientation="portrait" r:id="rId3"/>
      <headerFooter alignWithMargins="0">
        <oddFooter>&amp;C&amp;P</oddFooter>
      </headerFooter>
      <autoFilter ref="A8:F220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1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3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4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C0DCEFD6-4378-4196-8A52-BBAE8937CBA3}" showPageBreaks="1" showGridLines="0" printArea="1" showAutoFilter="1" hiddenRows="1" hiddenColumns="1" view="pageBreakPreview" showRuler="0">
      <selection activeCell="D3" sqref="D3"/>
      <pageMargins left="0.9055118110236221" right="0.39370078740157483" top="0.39370078740157483" bottom="0.35433070866141736" header="0.35433070866141736" footer="0.19685039370078741"/>
      <pageSetup paperSize="9" scale="84" orientation="portrait" r:id="rId16"/>
      <headerFooter alignWithMargins="0">
        <oddFooter>&amp;C&amp;P</oddFooter>
      </headerFooter>
      <autoFilter ref="A8:F239"/>
    </customSheetView>
    <customSheetView guid="{E021FB0C-A711-4509-BC26-BEE4D6D0121D}" scale="90" showPageBreaks="1" showGridLines="0" printArea="1" showAutoFilter="1" hiddenRows="1" hiddenColumns="1" view="pageBreakPreview" showRuler="0">
      <pane ySplit="7" topLeftCell="A227" activePane="bottomLeft" state="frozenSplit"/>
      <selection pane="bottomLeft" activeCell="I229" sqref="I229"/>
      <pageMargins left="0.9055118110236221" right="0.39370078740157483" top="0.39370078740157483" bottom="0.35433070866141736" header="0.35433070866141736" footer="0.19685039370078741"/>
      <pageSetup paperSize="9" scale="84" orientation="portrait" r:id="rId17"/>
      <headerFooter alignWithMargins="0">
        <oddFooter>&amp;C&amp;P</oddFooter>
      </headerFooter>
      <autoFilter ref="A8:F229"/>
    </customSheetView>
  </customSheetViews>
  <mergeCells count="14">
    <mergeCell ref="D1:I1"/>
    <mergeCell ref="D2:I2"/>
    <mergeCell ref="D4:I4"/>
    <mergeCell ref="A7:I7"/>
    <mergeCell ref="D5:I5"/>
    <mergeCell ref="C9:D9"/>
    <mergeCell ref="F9:F10"/>
    <mergeCell ref="E9:E10"/>
    <mergeCell ref="A6:I6"/>
    <mergeCell ref="A9:A10"/>
    <mergeCell ref="B9:B10"/>
    <mergeCell ref="I9:I10"/>
    <mergeCell ref="G9:G10"/>
    <mergeCell ref="H9:H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4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Маточкина </cp:lastModifiedBy>
  <cp:lastPrinted>2018-12-21T14:01:04Z</cp:lastPrinted>
  <dcterms:created xsi:type="dcterms:W3CDTF">2003-12-05T21:14:57Z</dcterms:created>
  <dcterms:modified xsi:type="dcterms:W3CDTF">2018-12-21T14:49:08Z</dcterms:modified>
</cp:coreProperties>
</file>